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-180" windowWidth="14055" windowHeight="11760"/>
  </bookViews>
  <sheets>
    <sheet name="CRONOGRAMA" sheetId="1" r:id="rId1"/>
  </sheets>
  <definedNames>
    <definedName name="_xlnm._FilterDatabase" localSheetId="0">CRONOGRAMA!$B$1:$B$55</definedName>
    <definedName name="_xlnm.Print_Area" localSheetId="0">CRONOGRAMA!$A$1:$N$48</definedName>
    <definedName name="_xlnm.Print_Titles" localSheetId="0">CRONOGRAMA!$1:$9</definedName>
  </definedNames>
  <calcPr calcId="144525"/>
</workbook>
</file>

<file path=xl/calcChain.xml><?xml version="1.0" encoding="utf-8"?>
<calcChain xmlns="http://schemas.openxmlformats.org/spreadsheetml/2006/main">
  <c r="L41" i="1" l="1"/>
  <c r="N41" i="1"/>
  <c r="M45" i="1" l="1"/>
  <c r="H45" i="1"/>
  <c r="F45" i="1"/>
  <c r="E45" i="1"/>
  <c r="D45" i="1"/>
  <c r="F43" i="1"/>
  <c r="E43" i="1"/>
  <c r="D43" i="1"/>
  <c r="G39" i="1"/>
  <c r="N46" i="1"/>
  <c r="L45" i="1"/>
  <c r="K45" i="1"/>
  <c r="J45" i="1"/>
  <c r="I45" i="1"/>
  <c r="G45" i="1"/>
  <c r="N14" i="1"/>
  <c r="N12" i="1"/>
  <c r="H13" i="1"/>
  <c r="N48" i="1" l="1"/>
  <c r="N45" i="1"/>
  <c r="N44" i="1" l="1"/>
  <c r="M43" i="1"/>
  <c r="L43" i="1"/>
  <c r="K43" i="1"/>
  <c r="J43" i="1"/>
  <c r="I43" i="1"/>
  <c r="H43" i="1"/>
  <c r="G43" i="1"/>
  <c r="N42" i="1"/>
  <c r="M41" i="1"/>
  <c r="N40" i="1"/>
  <c r="J39" i="1"/>
  <c r="I39" i="1"/>
  <c r="H39" i="1"/>
  <c r="N38" i="1"/>
  <c r="M37" i="1"/>
  <c r="L37" i="1"/>
  <c r="K37" i="1"/>
  <c r="J37" i="1"/>
  <c r="I37" i="1"/>
  <c r="N36" i="1"/>
  <c r="M35" i="1"/>
  <c r="L35" i="1"/>
  <c r="N34" i="1"/>
  <c r="L33" i="1"/>
  <c r="K33" i="1"/>
  <c r="J33" i="1"/>
  <c r="N32" i="1"/>
  <c r="J31" i="1"/>
  <c r="I31" i="1"/>
  <c r="H31" i="1"/>
  <c r="G31" i="1"/>
  <c r="N30" i="1"/>
  <c r="J29" i="1"/>
  <c r="I29" i="1"/>
  <c r="H29" i="1"/>
  <c r="G29" i="1"/>
  <c r="N28" i="1"/>
  <c r="J27" i="1"/>
  <c r="I27" i="1"/>
  <c r="H27" i="1"/>
  <c r="G27" i="1"/>
  <c r="N26" i="1"/>
  <c r="J25" i="1"/>
  <c r="I25" i="1"/>
  <c r="H25" i="1"/>
  <c r="G25" i="1"/>
  <c r="N24" i="1"/>
  <c r="L23" i="1"/>
  <c r="K23" i="1"/>
  <c r="J23" i="1"/>
  <c r="I23" i="1"/>
  <c r="N22" i="1"/>
  <c r="J21" i="1"/>
  <c r="I21" i="1"/>
  <c r="H21" i="1"/>
  <c r="G21" i="1"/>
  <c r="F21" i="1"/>
  <c r="N20" i="1"/>
  <c r="K19" i="1"/>
  <c r="J19" i="1"/>
  <c r="I19" i="1"/>
  <c r="H19" i="1"/>
  <c r="G19" i="1"/>
  <c r="F19" i="1"/>
  <c r="E19" i="1"/>
  <c r="N18" i="1"/>
  <c r="L17" i="1"/>
  <c r="K17" i="1"/>
  <c r="J17" i="1"/>
  <c r="I17" i="1"/>
  <c r="N16" i="1"/>
  <c r="J15" i="1"/>
  <c r="I15" i="1"/>
  <c r="H15" i="1"/>
  <c r="G15" i="1"/>
  <c r="G13" i="1"/>
  <c r="F13" i="1"/>
  <c r="E13" i="1"/>
  <c r="G11" i="1"/>
  <c r="F11" i="1"/>
  <c r="E11" i="1"/>
  <c r="D11" i="1"/>
  <c r="D48" i="1" s="1"/>
  <c r="E48" i="1" l="1"/>
  <c r="E49" i="1" s="1"/>
  <c r="G48" i="1"/>
  <c r="G51" i="1" s="1"/>
  <c r="G52" i="1" s="1"/>
  <c r="N15" i="1"/>
  <c r="I48" i="1"/>
  <c r="I51" i="1" s="1"/>
  <c r="I52" i="1" s="1"/>
  <c r="L48" i="1"/>
  <c r="L49" i="1" s="1"/>
  <c r="N19" i="1"/>
  <c r="N21" i="1"/>
  <c r="N23" i="1"/>
  <c r="N27" i="1"/>
  <c r="N31" i="1"/>
  <c r="M48" i="1"/>
  <c r="M51" i="1" s="1"/>
  <c r="M52" i="1" s="1"/>
  <c r="N39" i="1"/>
  <c r="D49" i="1"/>
  <c r="D51" i="1"/>
  <c r="D52" i="1" s="1"/>
  <c r="H48" i="1"/>
  <c r="N35" i="1"/>
  <c r="N37" i="1"/>
  <c r="F48" i="1"/>
  <c r="J48" i="1"/>
  <c r="K48" i="1"/>
  <c r="N25" i="1"/>
  <c r="N29" i="1"/>
  <c r="N33" i="1"/>
  <c r="N43" i="1"/>
  <c r="N11" i="1"/>
  <c r="N13" i="1"/>
  <c r="N17" i="1"/>
  <c r="G49" i="1" l="1"/>
  <c r="M49" i="1"/>
  <c r="L51" i="1"/>
  <c r="L52" i="1" s="1"/>
  <c r="I49" i="1"/>
  <c r="E51" i="1"/>
  <c r="E52" i="1" s="1"/>
  <c r="J49" i="1"/>
  <c r="J51" i="1"/>
  <c r="J52" i="1" s="1"/>
  <c r="H49" i="1"/>
  <c r="H51" i="1"/>
  <c r="H52" i="1" s="1"/>
  <c r="K49" i="1"/>
  <c r="K51" i="1"/>
  <c r="K52" i="1" s="1"/>
  <c r="F49" i="1"/>
  <c r="F51" i="1"/>
  <c r="F52" i="1" s="1"/>
  <c r="N52" i="1" l="1"/>
  <c r="N49" i="1"/>
</calcChain>
</file>

<file path=xl/sharedStrings.xml><?xml version="1.0" encoding="utf-8"?>
<sst xmlns="http://schemas.openxmlformats.org/spreadsheetml/2006/main" count="60" uniqueCount="60">
  <si>
    <t>COMPLEXO DE LABORATÓRIOS-CAMPUS GUANAMBI</t>
  </si>
  <si>
    <t>CRONOGRAMA FÍSICO-FINANCEIRO</t>
  </si>
  <si>
    <t>OBRA :</t>
  </si>
  <si>
    <t>COMPLEXO DE LABORATÓRIOS CURSO SUPERIOR</t>
  </si>
  <si>
    <t>LOCAL :</t>
  </si>
  <si>
    <t>CAMPUS GUANAMBI-IFBAIANO</t>
  </si>
  <si>
    <t>COD</t>
  </si>
  <si>
    <t>ETAPA</t>
  </si>
  <si>
    <t>TOTAL(C/ BDI)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</si>
  <si>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</si>
  <si>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</si>
  <si>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</si>
  <si>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</si>
  <si>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</si>
  <si>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</si>
  <si>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</si>
  <si>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</si>
  <si>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</si>
  <si>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</si>
  <si>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TOTAL %</t>
  </si>
  <si>
    <t>1.1</t>
  </si>
  <si>
    <t>Instalação Canteiro de Obras</t>
  </si>
  <si>
    <t>1.2</t>
  </si>
  <si>
    <t>Fundação</t>
  </si>
  <si>
    <t>1.3</t>
  </si>
  <si>
    <t>Estrutura</t>
  </si>
  <si>
    <t>1.4</t>
  </si>
  <si>
    <t>Alvenaria</t>
  </si>
  <si>
    <t>1.5</t>
  </si>
  <si>
    <t>Revestimento Interno+Externo</t>
  </si>
  <si>
    <t>1.6</t>
  </si>
  <si>
    <t>Cobertura</t>
  </si>
  <si>
    <t>1.7</t>
  </si>
  <si>
    <t>Esquadrias</t>
  </si>
  <si>
    <t>1.8</t>
  </si>
  <si>
    <t>Pavimentação Interna</t>
  </si>
  <si>
    <t>1.9</t>
  </si>
  <si>
    <t>Pavimentação Externa</t>
  </si>
  <si>
    <t>2.1</t>
  </si>
  <si>
    <t>Instalação Hidrossanitária</t>
  </si>
  <si>
    <t>2.2</t>
  </si>
  <si>
    <t>Instalações Elétricas</t>
  </si>
  <si>
    <t>2.3</t>
  </si>
  <si>
    <t>Pintura</t>
  </si>
  <si>
    <t>2.4</t>
  </si>
  <si>
    <t>Vidro+Espelho</t>
  </si>
  <si>
    <t>2.5</t>
  </si>
  <si>
    <t>Diversos</t>
  </si>
  <si>
    <t>2.6</t>
  </si>
  <si>
    <t>Acessibilidade</t>
  </si>
  <si>
    <t>2.7</t>
  </si>
  <si>
    <t>Limpeza da Obra</t>
  </si>
  <si>
    <t>2.8</t>
  </si>
  <si>
    <t>Adminstração da Obra</t>
  </si>
  <si>
    <t>2.9</t>
  </si>
  <si>
    <t>Combate a Incêndio</t>
  </si>
  <si>
    <t>TOTAL OBRA CIVIL+EQUIPTO(S/  BDI)</t>
  </si>
  <si>
    <t>BDI=24,98%</t>
  </si>
  <si>
    <t>TOTAL OBRA CIVIL+EQUIPTO(C/  BDI - 24,98%)</t>
  </si>
  <si>
    <t>Data:25/09/2017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</si>
</sst>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i/>
      <sz val="10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color rgb="FF0000FF"/>
      <name val="Arial"/>
      <family val="2"/>
      <charset val="1"/>
    </font>
    <font>
      <sz val="10"/>
      <color rgb="FF0000FF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B3B3B4"/>
        <bgColor rgb="FFD0CECE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0CECE"/>
      </patternFill>
    </fill>
    <fill>
      <patternFill patternType="solid">
        <fgColor rgb="FFFFFF00"/>
        <bgColor rgb="FFFFFF00"/>
      </patternFill>
    </fill>
    <fill>
      <patternFill patternType="solid">
        <fgColor rgb="FFD0CECE"/>
        <bgColor rgb="FFD9D9D9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FFFF00"/>
      </patternFill>
    </fill>
    <fill>
      <patternFill patternType="solid">
        <fgColor theme="0" tint="-0.249977111117893"/>
        <bgColor rgb="FFD9D9D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7" fillId="0" borderId="0" applyBorder="0" applyProtection="0"/>
  </cellStyleXfs>
  <cellXfs count="42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/>
    <xf numFmtId="4" fontId="1" fillId="0" borderId="0" xfId="0" applyNumberFormat="1" applyFont="1"/>
    <xf numFmtId="0" fontId="3" fillId="0" borderId="0" xfId="0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4" fontId="1" fillId="0" borderId="0" xfId="0" applyNumberFormat="1" applyFont="1" applyBorder="1"/>
    <xf numFmtId="0" fontId="1" fillId="0" borderId="0" xfId="0" applyFont="1" applyAlignment="1">
      <alignment horizontal="left" wrapText="1"/>
    </xf>
    <xf numFmtId="4" fontId="1" fillId="0" borderId="0" xfId="0" applyNumberFormat="1" applyFont="1" applyAlignment="1">
      <alignment horizontal="right" wrapText="1"/>
    </xf>
    <xf numFmtId="4" fontId="1" fillId="0" borderId="0" xfId="0" applyNumberFormat="1" applyFont="1" applyAlignment="1">
      <alignment horizontal="right" wrapText="1"/>
    </xf>
    <xf numFmtId="4" fontId="4" fillId="2" borderId="0" xfId="0" applyNumberFormat="1" applyFont="1" applyFill="1" applyAlignment="1">
      <alignment wrapText="1"/>
    </xf>
    <xf numFmtId="0" fontId="4" fillId="2" borderId="0" xfId="0" applyFont="1" applyFill="1" applyAlignment="1">
      <alignment horizontal="left" wrapText="1"/>
    </xf>
    <xf numFmtId="0" fontId="1" fillId="0" borderId="0" xfId="0" applyFont="1" applyBorder="1" applyAlignment="1">
      <alignment horizontal="left" wrapText="1"/>
    </xf>
    <xf numFmtId="4" fontId="1" fillId="0" borderId="0" xfId="0" applyNumberFormat="1" applyFont="1" applyBorder="1" applyAlignment="1">
      <alignment wrapText="1"/>
    </xf>
    <xf numFmtId="4" fontId="1" fillId="0" borderId="0" xfId="0" applyNumberFormat="1" applyFont="1" applyBorder="1" applyAlignment="1">
      <alignment wrapText="1"/>
    </xf>
    <xf numFmtId="0" fontId="5" fillId="3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" fontId="1" fillId="0" borderId="0" xfId="0" applyNumberFormat="1" applyFont="1" applyAlignment="1">
      <alignment horizontal="center"/>
    </xf>
    <xf numFmtId="0" fontId="4" fillId="4" borderId="1" xfId="0" applyFont="1" applyFill="1" applyBorder="1" applyAlignment="1">
      <alignment horizontal="left" vertical="top" wrapText="1"/>
    </xf>
    <xf numFmtId="4" fontId="4" fillId="4" borderId="1" xfId="0" applyNumberFormat="1" applyFont="1" applyFill="1" applyBorder="1" applyAlignment="1">
      <alignment vertical="top" wrapText="1"/>
    </xf>
    <xf numFmtId="4" fontId="1" fillId="4" borderId="1" xfId="0" applyNumberFormat="1" applyFont="1" applyFill="1" applyBorder="1"/>
    <xf numFmtId="3" fontId="4" fillId="0" borderId="1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vertical="top" wrapText="1"/>
    </xf>
    <xf numFmtId="4" fontId="4" fillId="5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10" fontId="4" fillId="0" borderId="1" xfId="1" applyNumberFormat="1" applyFont="1" applyBorder="1" applyAlignment="1" applyProtection="1">
      <alignment horizontal="right" vertical="top" wrapText="1"/>
    </xf>
    <xf numFmtId="10" fontId="4" fillId="3" borderId="1" xfId="1" applyNumberFormat="1" applyFont="1" applyFill="1" applyBorder="1" applyAlignment="1" applyProtection="1">
      <alignment horizontal="right" vertical="top" wrapText="1"/>
    </xf>
    <xf numFmtId="4" fontId="6" fillId="0" borderId="0" xfId="0" applyNumberFormat="1" applyFont="1"/>
    <xf numFmtId="3" fontId="4" fillId="3" borderId="1" xfId="0" applyNumberFormat="1" applyFont="1" applyFill="1" applyBorder="1" applyAlignment="1">
      <alignment horizontal="left" vertical="top" wrapText="1"/>
    </xf>
    <xf numFmtId="3" fontId="4" fillId="6" borderId="1" xfId="0" applyNumberFormat="1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top" wrapText="1"/>
    </xf>
    <xf numFmtId="3" fontId="4" fillId="7" borderId="1" xfId="0" applyNumberFormat="1" applyFont="1" applyFill="1" applyBorder="1" applyAlignment="1">
      <alignment horizontal="left" vertical="top" wrapText="1"/>
    </xf>
    <xf numFmtId="4" fontId="4" fillId="8" borderId="1" xfId="0" applyNumberFormat="1" applyFont="1" applyFill="1" applyBorder="1" applyAlignment="1">
      <alignment horizontal="right" vertical="top" wrapText="1"/>
    </xf>
    <xf numFmtId="3" fontId="4" fillId="9" borderId="1" xfId="0" applyNumberFormat="1" applyFont="1" applyFill="1" applyBorder="1" applyAlignment="1">
      <alignment horizontal="left" vertical="top" wrapText="1"/>
    </xf>
    <xf numFmtId="10" fontId="8" fillId="0" borderId="1" xfId="1" applyNumberFormat="1" applyFont="1" applyBorder="1" applyAlignment="1" applyProtection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10" fontId="8" fillId="3" borderId="1" xfId="1" applyNumberFormat="1" applyFont="1" applyFill="1" applyBorder="1" applyAlignment="1" applyProtection="1">
      <alignment horizontal="right" vertical="top" wrapText="1"/>
    </xf>
    <xf numFmtId="4" fontId="8" fillId="5" borderId="1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2"/>
  <sheetViews>
    <sheetView showGridLines="0" tabSelected="1" topLeftCell="A32" zoomScale="110" zoomScaleNormal="110" zoomScalePageLayoutView="130" workbookViewId="0">
      <selection activeCell="J53" sqref="J53"/>
    </sheetView>
  </sheetViews>
  <sheetFormatPr defaultRowHeight="15" x14ac:dyDescent="0.25"/>
  <cols>
    <col min="1" max="1" width="8.42578125" style="1"/>
    <col min="2" max="2" width="39.42578125" style="2"/>
    <col min="3" max="3" width="14.140625" style="3"/>
    <col min="4" max="4" width="9.140625" style="2"/>
    <col min="5" max="5" width="10.140625" style="2"/>
    <col min="6" max="6" width="10.28515625" style="2" bestFit="1" customWidth="1"/>
    <col min="7" max="13" width="10.140625" style="2"/>
    <col min="14" max="14" width="13.7109375" style="2" customWidth="1"/>
    <col min="15" max="1025" width="9.140625" style="2"/>
  </cols>
  <sheetData>
    <row r="1" spans="1:1024" ht="12.75" customHeight="1" x14ac:dyDescent="0.25">
      <c r="A1" s="40" t="s">
        <v>59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18" customHeight="1" x14ac:dyDescent="0.2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18" customHeight="1" x14ac:dyDescent="0.25">
      <c r="A3" s="41" t="s">
        <v>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8" x14ac:dyDescent="0.25">
      <c r="A4" s="4"/>
      <c r="B4" s="5"/>
      <c r="C4" s="6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25">
      <c r="A5" s="8"/>
      <c r="B5" s="9"/>
      <c r="C5" s="10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26.25" x14ac:dyDescent="0.25">
      <c r="A6" s="32" t="s">
        <v>2</v>
      </c>
      <c r="B6" s="11" t="s">
        <v>3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x14ac:dyDescent="0.25">
      <c r="A7" s="12" t="s">
        <v>4</v>
      </c>
      <c r="B7" s="11" t="s">
        <v>5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x14ac:dyDescent="0.25">
      <c r="A8" s="13"/>
      <c r="B8" s="14"/>
      <c r="C8" s="15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s="18" customFormat="1" ht="12.75" x14ac:dyDescent="0.2">
      <c r="A9" s="16" t="s">
        <v>6</v>
      </c>
      <c r="B9" s="16" t="s">
        <v>7</v>
      </c>
      <c r="C9" s="17" t="s">
        <v>8</v>
      </c>
      <c r="D9" s="16" t="s">
        <v>9</v>
      </c>
      <c r="E9" s="16" t="s">
        <v>10</v>
      </c>
      <c r="F9" s="16" t="s">
        <v>11</v>
      </c>
      <c r="G9" s="16" t="s">
        <v>12</v>
      </c>
      <c r="H9" s="16" t="s">
        <v>13</v>
      </c>
      <c r="I9" s="16" t="s">
        <v>14</v>
      </c>
      <c r="J9" s="16" t="s">
        <v>15</v>
      </c>
      <c r="K9" s="16" t="s">
        <v>16</v>
      </c>
      <c r="L9" s="16" t="s">
        <v>17</v>
      </c>
      <c r="M9" s="16" t="s">
        <v>18</v>
      </c>
      <c r="N9" s="16" t="s">
        <v>19</v>
      </c>
    </row>
    <row r="10" spans="1:1024" s="3" customFormat="1" ht="15" customHeight="1" x14ac:dyDescent="0.2">
      <c r="A10" s="19"/>
      <c r="B10" s="20" t="s">
        <v>57</v>
      </c>
      <c r="C10" s="20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024" x14ac:dyDescent="0.25">
      <c r="A11" s="22" t="s">
        <v>20</v>
      </c>
      <c r="B11" s="23" t="s">
        <v>21</v>
      </c>
      <c r="C11" s="20">
        <v>12988.21</v>
      </c>
      <c r="D11" s="25">
        <f>C11*0.25</f>
        <v>3247.0524999999998</v>
      </c>
      <c r="E11" s="25">
        <f>C11*0.25</f>
        <v>3247.0524999999998</v>
      </c>
      <c r="F11" s="25">
        <f>C11*0.25</f>
        <v>3247.0524999999998</v>
      </c>
      <c r="G11" s="25">
        <f>C11*0.25</f>
        <v>3247.0524999999998</v>
      </c>
      <c r="H11" s="26"/>
      <c r="I11" s="26"/>
      <c r="J11" s="26"/>
      <c r="K11" s="26"/>
      <c r="L11" s="26"/>
      <c r="M11" s="26"/>
      <c r="N11" s="25">
        <f>SUM(D11+E11+F11+G11)</f>
        <v>12988.21</v>
      </c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x14ac:dyDescent="0.25">
      <c r="A12" s="22"/>
      <c r="B12" s="23"/>
      <c r="C12" s="36"/>
      <c r="D12" s="27">
        <v>0.25</v>
      </c>
      <c r="E12" s="27">
        <v>0.25</v>
      </c>
      <c r="F12" s="27">
        <v>0.25</v>
      </c>
      <c r="G12" s="27">
        <v>0.25</v>
      </c>
      <c r="H12" s="27"/>
      <c r="I12" s="27"/>
      <c r="J12" s="27"/>
      <c r="K12" s="28"/>
      <c r="L12" s="27"/>
      <c r="M12" s="27"/>
      <c r="N12" s="27">
        <f>E12+F12+G12+D12</f>
        <v>1</v>
      </c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x14ac:dyDescent="0.25">
      <c r="A13" s="22" t="s">
        <v>22</v>
      </c>
      <c r="B13" s="23" t="s">
        <v>23</v>
      </c>
      <c r="C13" s="20">
        <v>113222.1</v>
      </c>
      <c r="D13" s="26"/>
      <c r="E13" s="25">
        <f>C13*0.25</f>
        <v>28305.525000000001</v>
      </c>
      <c r="F13" s="25">
        <f>C13*0.25</f>
        <v>28305.525000000001</v>
      </c>
      <c r="G13" s="25">
        <f>C13*0.25</f>
        <v>28305.525000000001</v>
      </c>
      <c r="H13" s="25">
        <f>C13*0.25</f>
        <v>28305.525000000001</v>
      </c>
      <c r="I13" s="26"/>
      <c r="J13" s="26"/>
      <c r="K13" s="26"/>
      <c r="L13" s="26"/>
      <c r="M13" s="26"/>
      <c r="N13" s="25">
        <f>SUM(E13+F13+G13+H13)</f>
        <v>113222.1</v>
      </c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x14ac:dyDescent="0.25">
      <c r="A14" s="22"/>
      <c r="B14" s="23"/>
      <c r="C14" s="36"/>
      <c r="D14" s="27"/>
      <c r="E14" s="27">
        <v>0.25</v>
      </c>
      <c r="F14" s="27">
        <v>0.25</v>
      </c>
      <c r="G14" s="27">
        <v>0.25</v>
      </c>
      <c r="H14" s="27">
        <v>0.25</v>
      </c>
      <c r="I14" s="27"/>
      <c r="J14" s="27"/>
      <c r="K14" s="27"/>
      <c r="L14" s="27"/>
      <c r="M14" s="27"/>
      <c r="N14" s="27">
        <f>E14+F14+G14+H14</f>
        <v>1</v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x14ac:dyDescent="0.25">
      <c r="A15" s="22" t="s">
        <v>24</v>
      </c>
      <c r="B15" s="23" t="s">
        <v>25</v>
      </c>
      <c r="C15" s="20">
        <v>93711.83</v>
      </c>
      <c r="D15" s="26"/>
      <c r="E15" s="26"/>
      <c r="F15" s="26"/>
      <c r="G15" s="25">
        <f>C15*0.25</f>
        <v>23427.9575</v>
      </c>
      <c r="H15" s="25">
        <f>C15*0.25</f>
        <v>23427.9575</v>
      </c>
      <c r="I15" s="25">
        <f>C15*0.25</f>
        <v>23427.9575</v>
      </c>
      <c r="J15" s="25">
        <f>C15*0.25</f>
        <v>23427.9575</v>
      </c>
      <c r="K15" s="26"/>
      <c r="L15" s="26"/>
      <c r="M15" s="26"/>
      <c r="N15" s="25">
        <f>SUM(G15+H15+I15+J15)</f>
        <v>93711.83</v>
      </c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x14ac:dyDescent="0.25">
      <c r="A16" s="22"/>
      <c r="B16" s="23"/>
      <c r="C16" s="36"/>
      <c r="D16" s="27"/>
      <c r="E16" s="27"/>
      <c r="F16" s="27"/>
      <c r="G16" s="27">
        <v>0.25</v>
      </c>
      <c r="H16" s="27">
        <v>0.25</v>
      </c>
      <c r="I16" s="27">
        <v>0.25</v>
      </c>
      <c r="J16" s="27">
        <v>0.25</v>
      </c>
      <c r="K16" s="27"/>
      <c r="L16" s="27"/>
      <c r="M16" s="27"/>
      <c r="N16" s="27">
        <f>G16+H16+I16+J16</f>
        <v>1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x14ac:dyDescent="0.25">
      <c r="A17" s="22" t="s">
        <v>26</v>
      </c>
      <c r="B17" s="23" t="s">
        <v>27</v>
      </c>
      <c r="C17" s="20">
        <v>57208.26</v>
      </c>
      <c r="D17" s="26"/>
      <c r="E17" s="26"/>
      <c r="F17" s="26"/>
      <c r="G17" s="26"/>
      <c r="H17" s="26"/>
      <c r="I17" s="25">
        <f>C17*0.25</f>
        <v>14302.065000000001</v>
      </c>
      <c r="J17" s="25">
        <f>C17*0.25</f>
        <v>14302.065000000001</v>
      </c>
      <c r="K17" s="25">
        <f>C17*0.25</f>
        <v>14302.065000000001</v>
      </c>
      <c r="L17" s="25">
        <f>C17*0.25</f>
        <v>14302.065000000001</v>
      </c>
      <c r="M17" s="26"/>
      <c r="N17" s="25">
        <f>SUM(I17+J17+K17+L17)</f>
        <v>57208.26</v>
      </c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x14ac:dyDescent="0.25">
      <c r="A18" s="22"/>
      <c r="B18" s="23"/>
      <c r="C18" s="36"/>
      <c r="D18" s="27"/>
      <c r="E18" s="27"/>
      <c r="F18" s="27"/>
      <c r="G18" s="27"/>
      <c r="H18" s="27"/>
      <c r="I18" s="27">
        <v>0.25</v>
      </c>
      <c r="J18" s="27">
        <v>0.25</v>
      </c>
      <c r="K18" s="27">
        <v>0.25</v>
      </c>
      <c r="L18" s="27">
        <v>0.25</v>
      </c>
      <c r="M18" s="27"/>
      <c r="N18" s="27">
        <f>I18+J18+K18+L18</f>
        <v>1</v>
      </c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x14ac:dyDescent="0.25">
      <c r="A19" s="22" t="s">
        <v>28</v>
      </c>
      <c r="B19" s="23" t="s">
        <v>29</v>
      </c>
      <c r="C19" s="20">
        <v>50078.46</v>
      </c>
      <c r="D19" s="26"/>
      <c r="E19" s="25">
        <f>C19*0.1428</f>
        <v>7151.2040880000004</v>
      </c>
      <c r="F19" s="25">
        <f>C19*0.1428</f>
        <v>7151.2040880000004</v>
      </c>
      <c r="G19" s="25">
        <f>C19*0.1428</f>
        <v>7151.2040880000004</v>
      </c>
      <c r="H19" s="25">
        <f>C19*0.1429</f>
        <v>7156.2119339999999</v>
      </c>
      <c r="I19" s="25">
        <f>C19*0.1429</f>
        <v>7156.2119339999999</v>
      </c>
      <c r="J19" s="25">
        <f>C19*0.1429</f>
        <v>7156.2119339999999</v>
      </c>
      <c r="K19" s="25">
        <f>C19*0.1429</f>
        <v>7156.2119339999999</v>
      </c>
      <c r="L19" s="26"/>
      <c r="M19" s="26"/>
      <c r="N19" s="25">
        <f>SUM(E19+F19+G19+H19+I19+J19+K19)</f>
        <v>50078.46</v>
      </c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x14ac:dyDescent="0.25">
      <c r="A20" s="22"/>
      <c r="B20" s="23"/>
      <c r="C20" s="36"/>
      <c r="D20" s="27"/>
      <c r="E20" s="27">
        <v>0.14280000000000001</v>
      </c>
      <c r="F20" s="27">
        <v>0.14280000000000001</v>
      </c>
      <c r="G20" s="27">
        <v>0.14280000000000001</v>
      </c>
      <c r="H20" s="27">
        <v>0.1429</v>
      </c>
      <c r="I20" s="27">
        <v>0.1429</v>
      </c>
      <c r="J20" s="27">
        <v>0.1429</v>
      </c>
      <c r="K20" s="27">
        <v>0.1429</v>
      </c>
      <c r="L20" s="27"/>
      <c r="M20" s="27"/>
      <c r="N20" s="27">
        <f>E20+F20+G20+H20+I20+J20+K20</f>
        <v>1</v>
      </c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22" t="s">
        <v>30</v>
      </c>
      <c r="B21" s="23" t="s">
        <v>31</v>
      </c>
      <c r="C21" s="20">
        <v>53295.91</v>
      </c>
      <c r="D21" s="26"/>
      <c r="E21" s="26"/>
      <c r="F21" s="25">
        <f>C21*0.2</f>
        <v>10659.182000000001</v>
      </c>
      <c r="G21" s="25">
        <f>C21*0.2</f>
        <v>10659.182000000001</v>
      </c>
      <c r="H21" s="25">
        <f>C21*0.2</f>
        <v>10659.182000000001</v>
      </c>
      <c r="I21" s="25">
        <f>C21*0.2</f>
        <v>10659.182000000001</v>
      </c>
      <c r="J21" s="25">
        <f>C21*0.2</f>
        <v>10659.182000000001</v>
      </c>
      <c r="K21" s="26"/>
      <c r="L21" s="26"/>
      <c r="M21" s="26"/>
      <c r="N21" s="25">
        <f>SUM(F21+G21+H21+I21+J21)</f>
        <v>53295.91</v>
      </c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x14ac:dyDescent="0.25">
      <c r="A22" s="22"/>
      <c r="B22" s="23"/>
      <c r="C22" s="36"/>
      <c r="D22" s="27"/>
      <c r="E22" s="27"/>
      <c r="F22" s="27">
        <v>0.2</v>
      </c>
      <c r="G22" s="27">
        <v>0.2</v>
      </c>
      <c r="H22" s="27">
        <v>0.2</v>
      </c>
      <c r="I22" s="27">
        <v>0.2</v>
      </c>
      <c r="J22" s="27">
        <v>0.2</v>
      </c>
      <c r="K22" s="27"/>
      <c r="L22" s="27"/>
      <c r="M22" s="27"/>
      <c r="N22" s="27">
        <f>F22+G22+H22+I22+J22</f>
        <v>1</v>
      </c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x14ac:dyDescent="0.25">
      <c r="A23" s="22" t="s">
        <v>32</v>
      </c>
      <c r="B23" s="23" t="s">
        <v>33</v>
      </c>
      <c r="C23" s="20">
        <v>30936.28</v>
      </c>
      <c r="D23" s="26"/>
      <c r="E23" s="26"/>
      <c r="F23" s="26"/>
      <c r="G23" s="26"/>
      <c r="H23" s="26"/>
      <c r="I23" s="25">
        <f>C23*0.25</f>
        <v>7734.07</v>
      </c>
      <c r="J23" s="25">
        <f>C23*0.25</f>
        <v>7734.07</v>
      </c>
      <c r="K23" s="25">
        <f>C23*0.25</f>
        <v>7734.07</v>
      </c>
      <c r="L23" s="25">
        <f>C23*0.25</f>
        <v>7734.07</v>
      </c>
      <c r="M23" s="26"/>
      <c r="N23" s="25">
        <f>SUM(I23+J23+K23+L23)</f>
        <v>30936.28</v>
      </c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x14ac:dyDescent="0.25">
      <c r="A24" s="22"/>
      <c r="B24" s="23"/>
      <c r="C24" s="36"/>
      <c r="D24" s="27"/>
      <c r="E24" s="27"/>
      <c r="F24" s="27"/>
      <c r="G24" s="27"/>
      <c r="H24" s="27"/>
      <c r="I24" s="27">
        <v>0.25</v>
      </c>
      <c r="J24" s="27">
        <v>0.25</v>
      </c>
      <c r="K24" s="27">
        <v>0.25</v>
      </c>
      <c r="L24" s="27">
        <v>0.25</v>
      </c>
      <c r="M24" s="27"/>
      <c r="N24" s="27">
        <f>I24+J24+K24+L24</f>
        <v>1</v>
      </c>
      <c r="O24"/>
      <c r="P24"/>
      <c r="Q24" s="29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x14ac:dyDescent="0.25">
      <c r="A25" s="22" t="s">
        <v>34</v>
      </c>
      <c r="B25" s="23" t="s">
        <v>35</v>
      </c>
      <c r="C25" s="20">
        <v>76516.62</v>
      </c>
      <c r="D25" s="26"/>
      <c r="E25" s="26"/>
      <c r="F25" s="26"/>
      <c r="G25" s="25">
        <f>C25*0.25</f>
        <v>19129.154999999999</v>
      </c>
      <c r="H25" s="25">
        <f>C25*0.25</f>
        <v>19129.154999999999</v>
      </c>
      <c r="I25" s="25">
        <f>C25*0.25</f>
        <v>19129.154999999999</v>
      </c>
      <c r="J25" s="25">
        <f>C25*0.25</f>
        <v>19129.154999999999</v>
      </c>
      <c r="K25" s="26"/>
      <c r="L25" s="26"/>
      <c r="M25" s="26"/>
      <c r="N25" s="25">
        <f>SUM(G25+H25+I25+J25)</f>
        <v>76516.62</v>
      </c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x14ac:dyDescent="0.25">
      <c r="A26" s="22"/>
      <c r="B26" s="23"/>
      <c r="C26" s="36"/>
      <c r="D26" s="27"/>
      <c r="E26" s="27"/>
      <c r="F26" s="27"/>
      <c r="G26" s="27">
        <v>0.25</v>
      </c>
      <c r="H26" s="27">
        <v>0.25</v>
      </c>
      <c r="I26" s="27">
        <v>0.25</v>
      </c>
      <c r="J26" s="27">
        <v>0.25</v>
      </c>
      <c r="K26" s="27"/>
      <c r="L26" s="27"/>
      <c r="M26" s="27"/>
      <c r="N26" s="27">
        <f>G26+H26+I26+J26</f>
        <v>1</v>
      </c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x14ac:dyDescent="0.25">
      <c r="A27" s="22" t="s">
        <v>36</v>
      </c>
      <c r="B27" s="23" t="s">
        <v>37</v>
      </c>
      <c r="C27" s="20">
        <v>6926.4</v>
      </c>
      <c r="D27" s="26"/>
      <c r="E27" s="26"/>
      <c r="F27" s="26"/>
      <c r="G27" s="25">
        <f>C27*0.25</f>
        <v>1731.6</v>
      </c>
      <c r="H27" s="25">
        <f>C27*0.25</f>
        <v>1731.6</v>
      </c>
      <c r="I27" s="25">
        <f>C27*0.25</f>
        <v>1731.6</v>
      </c>
      <c r="J27" s="25">
        <f>C27*0.25</f>
        <v>1731.6</v>
      </c>
      <c r="K27" s="26"/>
      <c r="L27" s="26"/>
      <c r="M27" s="26"/>
      <c r="N27" s="25">
        <f>SUM(G27+H27+I27+J27)</f>
        <v>6926.4</v>
      </c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x14ac:dyDescent="0.25">
      <c r="A28" s="22"/>
      <c r="B28" s="23"/>
      <c r="C28" s="36"/>
      <c r="D28" s="27"/>
      <c r="E28" s="27"/>
      <c r="F28" s="27"/>
      <c r="G28" s="27">
        <v>0.25</v>
      </c>
      <c r="H28" s="27">
        <v>0.25</v>
      </c>
      <c r="I28" s="27">
        <v>0.25</v>
      </c>
      <c r="J28" s="27">
        <v>0.25</v>
      </c>
      <c r="K28" s="27"/>
      <c r="L28" s="27"/>
      <c r="M28" s="27"/>
      <c r="N28" s="27">
        <f>G28+H28+I28+J28</f>
        <v>1</v>
      </c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x14ac:dyDescent="0.25">
      <c r="A29" s="22" t="s">
        <v>38</v>
      </c>
      <c r="B29" s="23" t="s">
        <v>39</v>
      </c>
      <c r="C29" s="20">
        <v>12465.17</v>
      </c>
      <c r="D29" s="26"/>
      <c r="E29" s="26"/>
      <c r="F29" s="26"/>
      <c r="G29" s="25">
        <f>C29*0.25</f>
        <v>3116.2925</v>
      </c>
      <c r="H29" s="25">
        <f>C29*0.25</f>
        <v>3116.2925</v>
      </c>
      <c r="I29" s="25">
        <f>C29*0.25</f>
        <v>3116.2925</v>
      </c>
      <c r="J29" s="25">
        <f>C29*0.25</f>
        <v>3116.2925</v>
      </c>
      <c r="K29" s="26"/>
      <c r="L29" s="26"/>
      <c r="M29" s="26"/>
      <c r="N29" s="25">
        <f>SUM(G29+H29+I29+J29)</f>
        <v>12465.17</v>
      </c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x14ac:dyDescent="0.25">
      <c r="A30" s="22"/>
      <c r="B30" s="23"/>
      <c r="C30" s="36"/>
      <c r="D30" s="27"/>
      <c r="E30" s="27"/>
      <c r="F30" s="27"/>
      <c r="G30" s="27">
        <v>0.25</v>
      </c>
      <c r="H30" s="27">
        <v>0.25</v>
      </c>
      <c r="I30" s="27">
        <v>0.25</v>
      </c>
      <c r="J30" s="27">
        <v>0.25</v>
      </c>
      <c r="K30" s="27"/>
      <c r="L30" s="27"/>
      <c r="M30" s="27"/>
      <c r="N30" s="27">
        <f>G30+H30+I30+J30</f>
        <v>1</v>
      </c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x14ac:dyDescent="0.25">
      <c r="A31" s="22" t="s">
        <v>40</v>
      </c>
      <c r="B31" s="23" t="s">
        <v>41</v>
      </c>
      <c r="C31" s="20">
        <v>39496.300000000003</v>
      </c>
      <c r="D31" s="26"/>
      <c r="E31" s="26"/>
      <c r="F31" s="26"/>
      <c r="G31" s="25">
        <f>C31*0.25</f>
        <v>9874.0750000000007</v>
      </c>
      <c r="H31" s="25">
        <f>C31*0.25</f>
        <v>9874.0750000000007</v>
      </c>
      <c r="I31" s="25">
        <f>C31*0.25</f>
        <v>9874.0750000000007</v>
      </c>
      <c r="J31" s="25">
        <f>C31*0.25</f>
        <v>9874.0750000000007</v>
      </c>
      <c r="K31" s="26"/>
      <c r="L31" s="26"/>
      <c r="M31" s="26"/>
      <c r="N31" s="25">
        <f>SUM(G31+H31+I31+J31)</f>
        <v>39496.300000000003</v>
      </c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x14ac:dyDescent="0.25">
      <c r="A32" s="22"/>
      <c r="B32" s="23"/>
      <c r="C32" s="36"/>
      <c r="D32" s="27"/>
      <c r="E32" s="27"/>
      <c r="F32" s="27"/>
      <c r="G32" s="27">
        <v>0.25</v>
      </c>
      <c r="H32" s="27">
        <v>0.25</v>
      </c>
      <c r="I32" s="27">
        <v>0.25</v>
      </c>
      <c r="J32" s="27">
        <v>0.25</v>
      </c>
      <c r="K32" s="27"/>
      <c r="L32" s="27"/>
      <c r="M32" s="27"/>
      <c r="N32" s="27">
        <f>G32+H32+I32+J32</f>
        <v>1</v>
      </c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x14ac:dyDescent="0.25">
      <c r="A33" s="22" t="s">
        <v>42</v>
      </c>
      <c r="B33" s="23" t="s">
        <v>43</v>
      </c>
      <c r="C33" s="20">
        <v>39822.17</v>
      </c>
      <c r="D33" s="26"/>
      <c r="E33" s="26"/>
      <c r="F33" s="26"/>
      <c r="G33" s="26"/>
      <c r="H33" s="26"/>
      <c r="I33" s="26"/>
      <c r="J33" s="25">
        <f>C33*0.3333</f>
        <v>13272.729260999999</v>
      </c>
      <c r="K33" s="25">
        <f>C33*0.3334</f>
        <v>13276.711477999999</v>
      </c>
      <c r="L33" s="25">
        <f>C33*0.3333</f>
        <v>13272.729260999999</v>
      </c>
      <c r="M33" s="26"/>
      <c r="N33" s="25">
        <f>SUM(J33+K33+L33)</f>
        <v>39822.17</v>
      </c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x14ac:dyDescent="0.25">
      <c r="A34" s="22"/>
      <c r="B34" s="23"/>
      <c r="C34" s="36"/>
      <c r="D34" s="27"/>
      <c r="E34" s="27"/>
      <c r="F34" s="27"/>
      <c r="G34" s="27"/>
      <c r="H34" s="27"/>
      <c r="I34" s="27"/>
      <c r="J34" s="27">
        <v>0.33329999999999999</v>
      </c>
      <c r="K34" s="27">
        <v>0.33339999999999997</v>
      </c>
      <c r="L34" s="27">
        <v>0.33329999999999999</v>
      </c>
      <c r="M34" s="27"/>
      <c r="N34" s="27">
        <f>J34+K34+L34</f>
        <v>1</v>
      </c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x14ac:dyDescent="0.25">
      <c r="A35" s="22" t="s">
        <v>44</v>
      </c>
      <c r="B35" s="23" t="s">
        <v>45</v>
      </c>
      <c r="C35" s="20">
        <v>2939.28</v>
      </c>
      <c r="D35" s="26"/>
      <c r="E35" s="26"/>
      <c r="F35" s="26"/>
      <c r="G35" s="26"/>
      <c r="H35" s="26"/>
      <c r="I35" s="26"/>
      <c r="J35" s="26"/>
      <c r="K35" s="26"/>
      <c r="L35" s="25">
        <f>C35*0.5</f>
        <v>1469.64</v>
      </c>
      <c r="M35" s="25">
        <f>C35*0.5</f>
        <v>1469.64</v>
      </c>
      <c r="N35" s="25">
        <f>SUM(L35+M35)</f>
        <v>2939.28</v>
      </c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x14ac:dyDescent="0.25">
      <c r="A36" s="22"/>
      <c r="B36" s="23"/>
      <c r="C36" s="36"/>
      <c r="D36" s="27"/>
      <c r="E36" s="27"/>
      <c r="F36" s="27"/>
      <c r="G36" s="27"/>
      <c r="H36" s="27"/>
      <c r="I36" s="27"/>
      <c r="J36" s="27"/>
      <c r="K36" s="27"/>
      <c r="L36" s="27">
        <v>0.5</v>
      </c>
      <c r="M36" s="27">
        <v>0.5</v>
      </c>
      <c r="N36" s="27">
        <f>L36+M36</f>
        <v>1</v>
      </c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x14ac:dyDescent="0.25">
      <c r="A37" s="22" t="s">
        <v>46</v>
      </c>
      <c r="B37" s="23" t="s">
        <v>47</v>
      </c>
      <c r="C37" s="20">
        <v>24627.26</v>
      </c>
      <c r="D37" s="26"/>
      <c r="E37" s="26"/>
      <c r="F37" s="26"/>
      <c r="G37" s="26"/>
      <c r="H37" s="26"/>
      <c r="I37" s="25">
        <f>C37*0.2</f>
        <v>4925.4520000000002</v>
      </c>
      <c r="J37" s="25">
        <f>C37*0.2</f>
        <v>4925.4520000000002</v>
      </c>
      <c r="K37" s="25">
        <f>C37*0.2</f>
        <v>4925.4520000000002</v>
      </c>
      <c r="L37" s="25">
        <f>C37*0.2</f>
        <v>4925.4520000000002</v>
      </c>
      <c r="M37" s="25">
        <f>C37*0.2</f>
        <v>4925.4520000000002</v>
      </c>
      <c r="N37" s="25">
        <f>SUM(I37+J37+K37+L37+M37)</f>
        <v>24627.260000000002</v>
      </c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x14ac:dyDescent="0.25">
      <c r="A38" s="22"/>
      <c r="B38" s="23"/>
      <c r="C38" s="37"/>
      <c r="D38" s="26"/>
      <c r="E38" s="26"/>
      <c r="F38" s="26"/>
      <c r="G38" s="26"/>
      <c r="H38" s="26"/>
      <c r="I38" s="27">
        <v>0.2</v>
      </c>
      <c r="J38" s="27">
        <v>0.2</v>
      </c>
      <c r="K38" s="27">
        <v>0.2</v>
      </c>
      <c r="L38" s="27">
        <v>0.2</v>
      </c>
      <c r="M38" s="27">
        <v>0.2</v>
      </c>
      <c r="N38" s="27">
        <f>I38+J38+K38+L38+M38</f>
        <v>1</v>
      </c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x14ac:dyDescent="0.25">
      <c r="A39" s="22" t="s">
        <v>48</v>
      </c>
      <c r="B39" s="23" t="s">
        <v>49</v>
      </c>
      <c r="C39" s="20">
        <v>3690.27</v>
      </c>
      <c r="D39" s="26"/>
      <c r="E39" s="26"/>
      <c r="F39" s="26"/>
      <c r="G39" s="25">
        <f>C39*0.25</f>
        <v>922.5675</v>
      </c>
      <c r="H39" s="25">
        <f>C39*0.25</f>
        <v>922.5675</v>
      </c>
      <c r="I39" s="25">
        <f>C39*0.25</f>
        <v>922.5675</v>
      </c>
      <c r="J39" s="25">
        <f>C39*0.25</f>
        <v>922.5675</v>
      </c>
      <c r="K39" s="25"/>
      <c r="L39" s="25"/>
      <c r="M39" s="25"/>
      <c r="N39" s="25">
        <f>SUM(G39+H39+I39+J39)</f>
        <v>3690.27</v>
      </c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x14ac:dyDescent="0.25">
      <c r="A40" s="22"/>
      <c r="B40" s="23"/>
      <c r="C40" s="36"/>
      <c r="D40" s="27"/>
      <c r="E40" s="27"/>
      <c r="F40" s="27"/>
      <c r="G40" s="27">
        <v>0.25</v>
      </c>
      <c r="H40" s="27">
        <v>0.25</v>
      </c>
      <c r="I40" s="27">
        <v>0.25</v>
      </c>
      <c r="J40" s="27">
        <v>0.25</v>
      </c>
      <c r="K40" s="27"/>
      <c r="L40" s="27"/>
      <c r="M40" s="27"/>
      <c r="N40" s="27">
        <f>G40+H40+I40+J40</f>
        <v>1</v>
      </c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x14ac:dyDescent="0.25">
      <c r="A41" s="22" t="s">
        <v>50</v>
      </c>
      <c r="B41" s="23" t="s">
        <v>51</v>
      </c>
      <c r="C41" s="20">
        <v>1194.8499999999999</v>
      </c>
      <c r="D41" s="26"/>
      <c r="E41" s="26"/>
      <c r="F41" s="26"/>
      <c r="G41" s="26"/>
      <c r="H41" s="26"/>
      <c r="I41" s="26"/>
      <c r="J41" s="26"/>
      <c r="K41" s="26"/>
      <c r="L41" s="25">
        <f>C41*0.5</f>
        <v>597.42499999999995</v>
      </c>
      <c r="M41" s="25">
        <f>C41*0.5</f>
        <v>597.42499999999995</v>
      </c>
      <c r="N41" s="25">
        <f>SUM(L41+M41)</f>
        <v>1194.8499999999999</v>
      </c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x14ac:dyDescent="0.25">
      <c r="A42" s="22"/>
      <c r="B42" s="23"/>
      <c r="C42" s="37"/>
      <c r="D42" s="26"/>
      <c r="E42" s="26"/>
      <c r="F42" s="26"/>
      <c r="G42" s="26"/>
      <c r="H42" s="26"/>
      <c r="I42" s="26"/>
      <c r="J42" s="26"/>
      <c r="K42" s="26"/>
      <c r="L42" s="27">
        <v>0.5</v>
      </c>
      <c r="M42" s="27">
        <v>0.5</v>
      </c>
      <c r="N42" s="27">
        <f>L42+M42</f>
        <v>1</v>
      </c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x14ac:dyDescent="0.25">
      <c r="A43" s="22" t="s">
        <v>52</v>
      </c>
      <c r="B43" s="23" t="s">
        <v>53</v>
      </c>
      <c r="C43" s="20">
        <v>228479.84</v>
      </c>
      <c r="D43" s="25">
        <f>C43*0.0176</f>
        <v>4021.2451840000003</v>
      </c>
      <c r="E43" s="25">
        <f>C43*0.0437</f>
        <v>9984.5690080000004</v>
      </c>
      <c r="F43" s="25">
        <f>C43*0.0821</f>
        <v>18758.194864000001</v>
      </c>
      <c r="G43" s="25">
        <f>C43*0.1123</f>
        <v>25658.286032</v>
      </c>
      <c r="H43" s="25">
        <f>C43*0.0965</f>
        <v>22048.30456</v>
      </c>
      <c r="I43" s="25">
        <f>C43*0.135</f>
        <v>30844.778400000003</v>
      </c>
      <c r="J43" s="25">
        <f>C43*0.1406</f>
        <v>32124.265503999999</v>
      </c>
      <c r="K43" s="25">
        <f>C43*0.1497</f>
        <v>34203.432048000002</v>
      </c>
      <c r="L43" s="25">
        <f>C43*0.1636</f>
        <v>37379.301824000002</v>
      </c>
      <c r="M43" s="25">
        <f>C43*0.0589</f>
        <v>13457.462576</v>
      </c>
      <c r="N43" s="25">
        <f>SUM(M43+L43+K43+J43+I43+H43+G43+F43+E43+D43)</f>
        <v>228479.83999999997</v>
      </c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 x14ac:dyDescent="0.25">
      <c r="A44" s="22"/>
      <c r="B44" s="23"/>
      <c r="C44" s="36"/>
      <c r="D44" s="27">
        <v>1.7600000000000001E-2</v>
      </c>
      <c r="E44" s="27">
        <v>4.3700000000000003E-2</v>
      </c>
      <c r="F44" s="27">
        <v>8.2100000000000006E-2</v>
      </c>
      <c r="G44" s="27">
        <v>0.1123</v>
      </c>
      <c r="H44" s="27">
        <v>9.6500000000000002E-2</v>
      </c>
      <c r="I44" s="27">
        <v>0.13500000000000001</v>
      </c>
      <c r="J44" s="27">
        <v>0.1406</v>
      </c>
      <c r="K44" s="27">
        <v>0.1497</v>
      </c>
      <c r="L44" s="27">
        <v>0.1636</v>
      </c>
      <c r="M44" s="27">
        <v>5.8900000000000001E-2</v>
      </c>
      <c r="N44" s="27">
        <f>D44+E44+F44+G44+H44+I44+J44+K44+L44+M44</f>
        <v>1</v>
      </c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 x14ac:dyDescent="0.25">
      <c r="A45" s="22" t="s">
        <v>54</v>
      </c>
      <c r="B45" s="23" t="s">
        <v>55</v>
      </c>
      <c r="C45" s="20">
        <v>3902.1</v>
      </c>
      <c r="D45" s="25">
        <f>C45*0.0176</f>
        <v>68.676960000000008</v>
      </c>
      <c r="E45" s="25">
        <f>C45*0.0437</f>
        <v>170.52177</v>
      </c>
      <c r="F45" s="25">
        <f>C45*0.0821</f>
        <v>320.36241000000001</v>
      </c>
      <c r="G45" s="25">
        <f>C45*0.1123</f>
        <v>438.20582999999999</v>
      </c>
      <c r="H45" s="25">
        <f>C45*0.0965</f>
        <v>376.55265000000003</v>
      </c>
      <c r="I45" s="25">
        <f>C45*0.135</f>
        <v>526.7835</v>
      </c>
      <c r="J45" s="25">
        <f>C45*0.1406</f>
        <v>548.63526000000002</v>
      </c>
      <c r="K45" s="25">
        <f>C45*0.1497</f>
        <v>584.14436999999998</v>
      </c>
      <c r="L45" s="25">
        <f>C45*0.1636</f>
        <v>638.38355999999999</v>
      </c>
      <c r="M45" s="25">
        <f>C45*0.0589</f>
        <v>229.83368999999999</v>
      </c>
      <c r="N45" s="25">
        <f>SUM(M45+L45+K45+J45+I45+H45+G45+F45+E45+D45)</f>
        <v>3902.1000000000004</v>
      </c>
    </row>
    <row r="46" spans="1:1024" x14ac:dyDescent="0.25">
      <c r="A46" s="22"/>
      <c r="B46" s="23"/>
      <c r="C46" s="36"/>
      <c r="D46" s="27">
        <v>1.7600000000000001E-2</v>
      </c>
      <c r="E46" s="27">
        <v>4.3700000000000003E-2</v>
      </c>
      <c r="F46" s="27">
        <v>8.2100000000000006E-2</v>
      </c>
      <c r="G46" s="27">
        <v>0.1123</v>
      </c>
      <c r="H46" s="27">
        <v>9.6500000000000002E-2</v>
      </c>
      <c r="I46" s="27">
        <v>0.13500000000000001</v>
      </c>
      <c r="J46" s="27">
        <v>0.1406</v>
      </c>
      <c r="K46" s="27">
        <v>0.1497</v>
      </c>
      <c r="L46" s="27">
        <v>0.1636</v>
      </c>
      <c r="M46" s="27">
        <v>5.8900000000000001E-2</v>
      </c>
      <c r="N46" s="27">
        <f>SUM(D46+E46+F46+G46+H46+I46+J46+K46+L46+M46)</f>
        <v>1</v>
      </c>
    </row>
    <row r="47" spans="1:1024" x14ac:dyDescent="0.25">
      <c r="A47" s="30"/>
      <c r="B47" s="30"/>
      <c r="C47" s="38"/>
      <c r="D47" s="28"/>
      <c r="E47" s="28"/>
      <c r="F47" s="25"/>
      <c r="G47" s="28"/>
      <c r="H47" s="28"/>
      <c r="I47" s="28"/>
      <c r="J47" s="28"/>
      <c r="K47" s="28"/>
      <c r="L47" s="28"/>
      <c r="M47" s="28"/>
      <c r="N47" s="25"/>
    </row>
    <row r="48" spans="1:1024" x14ac:dyDescent="0.25">
      <c r="A48" s="31"/>
      <c r="B48" s="31" t="s">
        <v>56</v>
      </c>
      <c r="C48" s="39">
        <v>851501.28</v>
      </c>
      <c r="D48" s="25">
        <f t="shared" ref="D48:M48" si="0">SUM(D11:D47)</f>
        <v>7337.2598440000002</v>
      </c>
      <c r="E48" s="25">
        <f t="shared" si="0"/>
        <v>48859.602566000001</v>
      </c>
      <c r="F48" s="25">
        <f t="shared" si="0"/>
        <v>68442.527862000003</v>
      </c>
      <c r="G48" s="25">
        <f t="shared" si="0"/>
        <v>133663.67035</v>
      </c>
      <c r="H48" s="25">
        <f t="shared" si="0"/>
        <v>126749.709544</v>
      </c>
      <c r="I48" s="25">
        <f t="shared" si="0"/>
        <v>134353.003234</v>
      </c>
      <c r="J48" s="25">
        <f t="shared" si="0"/>
        <v>148927.41585900003</v>
      </c>
      <c r="K48" s="25">
        <f t="shared" si="0"/>
        <v>82183.562529999981</v>
      </c>
      <c r="L48" s="25">
        <f t="shared" si="0"/>
        <v>80321.427145000009</v>
      </c>
      <c r="M48" s="25">
        <f t="shared" si="0"/>
        <v>20681.131066000002</v>
      </c>
      <c r="N48" s="25">
        <f>SUM(C48)</f>
        <v>851501.28</v>
      </c>
    </row>
    <row r="49" spans="1:1025" x14ac:dyDescent="0.25">
      <c r="A49" s="33"/>
      <c r="B49" s="33"/>
      <c r="C49" s="36"/>
      <c r="D49" s="27">
        <f>(D48/C48)</f>
        <v>8.6168512207051521E-3</v>
      </c>
      <c r="E49" s="27">
        <f>(E48/C48)</f>
        <v>5.738053918838501E-2</v>
      </c>
      <c r="F49" s="27">
        <f>(F48/C48)</f>
        <v>8.03786552875176E-2</v>
      </c>
      <c r="G49" s="27">
        <f>(G48/C48)</f>
        <v>0.15697412733190488</v>
      </c>
      <c r="H49" s="27">
        <f>(H48/C48)</f>
        <v>0.14885439695874561</v>
      </c>
      <c r="I49" s="27">
        <f>(I48/C48)</f>
        <v>0.15778367735865295</v>
      </c>
      <c r="J49" s="27">
        <f>(J48/C48)</f>
        <v>0.17489981443010869</v>
      </c>
      <c r="K49" s="27">
        <f>(K48/C48)</f>
        <v>9.6516076323455408E-2</v>
      </c>
      <c r="L49" s="27">
        <f>(L48/C48)</f>
        <v>9.4329191313722985E-2</v>
      </c>
      <c r="M49" s="27">
        <f>(M48/C48)</f>
        <v>2.4287844953092733E-2</v>
      </c>
      <c r="N49" s="27">
        <f>SUM(M49+L49+K49+J49+I49+H49+G49+F49+E49+D49)</f>
        <v>1.000021174366291</v>
      </c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  <c r="IT49" s="3"/>
      <c r="IU49" s="3"/>
      <c r="IV49" s="3"/>
      <c r="IW49" s="3"/>
      <c r="IX49" s="3"/>
      <c r="IY49" s="3"/>
      <c r="IZ49" s="3"/>
      <c r="JA49" s="3"/>
      <c r="JB49" s="3"/>
      <c r="JC49" s="3"/>
      <c r="JD49" s="3"/>
      <c r="JE49" s="3"/>
      <c r="JF49" s="3"/>
      <c r="JG49" s="3"/>
      <c r="JH49" s="3"/>
      <c r="JI49" s="3"/>
      <c r="JJ49" s="3"/>
      <c r="JK49" s="3"/>
      <c r="JL49" s="3"/>
      <c r="JM49" s="3"/>
      <c r="JN49" s="3"/>
      <c r="JO49" s="3"/>
      <c r="JP49" s="3"/>
      <c r="JQ49" s="3"/>
      <c r="JR49" s="3"/>
      <c r="JS49" s="3"/>
      <c r="JT49" s="3"/>
      <c r="JU49" s="3"/>
      <c r="JV49" s="3"/>
      <c r="JW49" s="3"/>
      <c r="JX49" s="3"/>
      <c r="JY49" s="3"/>
      <c r="JZ49" s="3"/>
      <c r="KA49" s="3"/>
      <c r="KB49" s="3"/>
      <c r="KC49" s="3"/>
      <c r="KD49" s="3"/>
      <c r="KE49" s="3"/>
      <c r="KF49" s="3"/>
      <c r="KG49" s="3"/>
      <c r="KH49" s="3"/>
      <c r="KI49" s="3"/>
      <c r="KJ49" s="3"/>
      <c r="KK49" s="3"/>
      <c r="KL49" s="3"/>
      <c r="KM49" s="3"/>
      <c r="KN49" s="3"/>
      <c r="KO49" s="3"/>
      <c r="KP49" s="3"/>
      <c r="KQ49" s="3"/>
      <c r="KR49" s="3"/>
      <c r="KS49" s="3"/>
      <c r="KT49" s="3"/>
      <c r="KU49" s="3"/>
      <c r="KV49" s="3"/>
      <c r="KW49" s="3"/>
      <c r="KX49" s="3"/>
      <c r="KY49" s="3"/>
      <c r="KZ49" s="3"/>
      <c r="LA49" s="3"/>
      <c r="LB49" s="3"/>
      <c r="LC49" s="3"/>
      <c r="LD49" s="3"/>
      <c r="LE49" s="3"/>
      <c r="LF49" s="3"/>
      <c r="LG49" s="3"/>
      <c r="LH49" s="3"/>
      <c r="LI49" s="3"/>
      <c r="LJ49" s="3"/>
      <c r="LK49" s="3"/>
      <c r="LL49" s="3"/>
      <c r="LM49" s="3"/>
      <c r="LN49" s="3"/>
      <c r="LO49" s="3"/>
      <c r="LP49" s="3"/>
      <c r="LQ49" s="3"/>
      <c r="LR49" s="3"/>
      <c r="LS49" s="3"/>
      <c r="LT49" s="3"/>
      <c r="LU49" s="3"/>
      <c r="LV49" s="3"/>
      <c r="LW49" s="3"/>
      <c r="LX49" s="3"/>
      <c r="LY49" s="3"/>
      <c r="LZ49" s="3"/>
      <c r="MA49" s="3"/>
      <c r="MB49" s="3"/>
      <c r="MC49" s="3"/>
      <c r="MD49" s="3"/>
      <c r="ME49" s="3"/>
      <c r="MF49" s="3"/>
      <c r="MG49" s="3"/>
      <c r="MH49" s="3"/>
      <c r="MI49" s="3"/>
      <c r="MJ49" s="3"/>
      <c r="MK49" s="3"/>
      <c r="ML49" s="3"/>
      <c r="MM49" s="3"/>
      <c r="MN49" s="3"/>
      <c r="MO49" s="3"/>
      <c r="MP49" s="3"/>
      <c r="MQ49" s="3"/>
      <c r="MR49" s="3"/>
      <c r="MS49" s="3"/>
      <c r="MT49" s="3"/>
      <c r="MU49" s="3"/>
      <c r="MV49" s="3"/>
      <c r="MW49" s="3"/>
      <c r="MX49" s="3"/>
      <c r="MY49" s="3"/>
      <c r="MZ49" s="3"/>
      <c r="NA49" s="3"/>
      <c r="NB49" s="3"/>
      <c r="NC49" s="3"/>
      <c r="ND49" s="3"/>
      <c r="NE49" s="3"/>
      <c r="NF49" s="3"/>
      <c r="NG49" s="3"/>
      <c r="NH49" s="3"/>
      <c r="NI49" s="3"/>
      <c r="NJ49" s="3"/>
      <c r="NK49" s="3"/>
      <c r="NL49" s="3"/>
      <c r="NM49" s="3"/>
      <c r="NN49" s="3"/>
      <c r="NO49" s="3"/>
      <c r="NP49" s="3"/>
      <c r="NQ49" s="3"/>
      <c r="NR49" s="3"/>
      <c r="NS49" s="3"/>
      <c r="NT49" s="3"/>
      <c r="NU49" s="3"/>
      <c r="NV49" s="3"/>
      <c r="NW49" s="3"/>
      <c r="NX49" s="3"/>
      <c r="NY49" s="3"/>
      <c r="NZ49" s="3"/>
      <c r="OA49" s="3"/>
      <c r="OB49" s="3"/>
      <c r="OC49" s="3"/>
      <c r="OD49" s="3"/>
      <c r="OE49" s="3"/>
      <c r="OF49" s="3"/>
      <c r="OG49" s="3"/>
      <c r="OH49" s="3"/>
      <c r="OI49" s="3"/>
      <c r="OJ49" s="3"/>
      <c r="OK49" s="3"/>
      <c r="OL49" s="3"/>
      <c r="OM49" s="3"/>
      <c r="ON49" s="3"/>
      <c r="OO49" s="3"/>
      <c r="OP49" s="3"/>
      <c r="OQ49" s="3"/>
      <c r="OR49" s="3"/>
      <c r="OS49" s="3"/>
      <c r="OT49" s="3"/>
      <c r="OU49" s="3"/>
      <c r="OV49" s="3"/>
      <c r="OW49" s="3"/>
      <c r="OX49" s="3"/>
      <c r="OY49" s="3"/>
      <c r="OZ49" s="3"/>
      <c r="PA49" s="3"/>
      <c r="PB49" s="3"/>
      <c r="PC49" s="3"/>
      <c r="PD49" s="3"/>
      <c r="PE49" s="3"/>
      <c r="PF49" s="3"/>
      <c r="PG49" s="3"/>
      <c r="PH49" s="3"/>
      <c r="PI49" s="3"/>
      <c r="PJ49" s="3"/>
      <c r="PK49" s="3"/>
      <c r="PL49" s="3"/>
      <c r="PM49" s="3"/>
      <c r="PN49" s="3"/>
      <c r="PO49" s="3"/>
      <c r="PP49" s="3"/>
      <c r="PQ49" s="3"/>
      <c r="PR49" s="3"/>
      <c r="PS49" s="3"/>
      <c r="PT49" s="3"/>
      <c r="PU49" s="3"/>
      <c r="PV49" s="3"/>
      <c r="PW49" s="3"/>
      <c r="PX49" s="3"/>
      <c r="PY49" s="3"/>
      <c r="PZ49" s="3"/>
      <c r="QA49" s="3"/>
      <c r="QB49" s="3"/>
      <c r="QC49" s="3"/>
      <c r="QD49" s="3"/>
      <c r="QE49" s="3"/>
      <c r="QF49" s="3"/>
      <c r="QG49" s="3"/>
      <c r="QH49" s="3"/>
      <c r="QI49" s="3"/>
      <c r="QJ49" s="3"/>
      <c r="QK49" s="3"/>
      <c r="QL49" s="3"/>
      <c r="QM49" s="3"/>
      <c r="QN49" s="3"/>
      <c r="QO49" s="3"/>
      <c r="QP49" s="3"/>
      <c r="QQ49" s="3"/>
      <c r="QR49" s="3"/>
      <c r="QS49" s="3"/>
      <c r="QT49" s="3"/>
      <c r="QU49" s="3"/>
      <c r="QV49" s="3"/>
      <c r="QW49" s="3"/>
      <c r="QX49" s="3"/>
      <c r="QY49" s="3"/>
      <c r="QZ49" s="3"/>
      <c r="RA49" s="3"/>
      <c r="RB49" s="3"/>
      <c r="RC49" s="3"/>
      <c r="RD49" s="3"/>
      <c r="RE49" s="3"/>
      <c r="RF49" s="3"/>
      <c r="RG49" s="3"/>
      <c r="RH49" s="3"/>
      <c r="RI49" s="3"/>
      <c r="RJ49" s="3"/>
      <c r="RK49" s="3"/>
      <c r="RL49" s="3"/>
      <c r="RM49" s="3"/>
      <c r="RN49" s="3"/>
      <c r="RO49" s="3"/>
      <c r="RP49" s="3"/>
      <c r="RQ49" s="3"/>
      <c r="RR49" s="3"/>
      <c r="RS49" s="3"/>
      <c r="RT49" s="3"/>
      <c r="RU49" s="3"/>
      <c r="RV49" s="3"/>
      <c r="RW49" s="3"/>
      <c r="RX49" s="3"/>
      <c r="RY49" s="3"/>
      <c r="RZ49" s="3"/>
      <c r="SA49" s="3"/>
      <c r="SB49" s="3"/>
      <c r="SC49" s="3"/>
      <c r="SD49" s="3"/>
      <c r="SE49" s="3"/>
      <c r="SF49" s="3"/>
      <c r="SG49" s="3"/>
      <c r="SH49" s="3"/>
      <c r="SI49" s="3"/>
      <c r="SJ49" s="3"/>
      <c r="SK49" s="3"/>
      <c r="SL49" s="3"/>
      <c r="SM49" s="3"/>
      <c r="SN49" s="3"/>
      <c r="SO49" s="3"/>
      <c r="SP49" s="3"/>
      <c r="SQ49" s="3"/>
      <c r="SR49" s="3"/>
      <c r="SS49" s="3"/>
      <c r="ST49" s="3"/>
      <c r="SU49" s="3"/>
      <c r="SV49" s="3"/>
      <c r="SW49" s="3"/>
      <c r="SX49" s="3"/>
      <c r="SY49" s="3"/>
      <c r="SZ49" s="3"/>
      <c r="TA49" s="3"/>
      <c r="TB49" s="3"/>
      <c r="TC49" s="3"/>
      <c r="TD49" s="3"/>
      <c r="TE49" s="3"/>
      <c r="TF49" s="3"/>
      <c r="TG49" s="3"/>
      <c r="TH49" s="3"/>
      <c r="TI49" s="3"/>
      <c r="TJ49" s="3"/>
      <c r="TK49" s="3"/>
      <c r="TL49" s="3"/>
      <c r="TM49" s="3"/>
      <c r="TN49" s="3"/>
      <c r="TO49" s="3"/>
      <c r="TP49" s="3"/>
      <c r="TQ49" s="3"/>
      <c r="TR49" s="3"/>
      <c r="TS49" s="3"/>
      <c r="TT49" s="3"/>
      <c r="TU49" s="3"/>
      <c r="TV49" s="3"/>
      <c r="TW49" s="3"/>
      <c r="TX49" s="3"/>
      <c r="TY49" s="3"/>
      <c r="TZ49" s="3"/>
      <c r="UA49" s="3"/>
      <c r="UB49" s="3"/>
      <c r="UC49" s="3"/>
      <c r="UD49" s="3"/>
      <c r="UE49" s="3"/>
      <c r="UF49" s="3"/>
      <c r="UG49" s="3"/>
      <c r="UH49" s="3"/>
      <c r="UI49" s="3"/>
      <c r="UJ49" s="3"/>
      <c r="UK49" s="3"/>
      <c r="UL49" s="3"/>
      <c r="UM49" s="3"/>
      <c r="UN49" s="3"/>
      <c r="UO49" s="3"/>
      <c r="UP49" s="3"/>
      <c r="UQ49" s="3"/>
      <c r="UR49" s="3"/>
      <c r="US49" s="3"/>
      <c r="UT49" s="3"/>
      <c r="UU49" s="3"/>
      <c r="UV49" s="3"/>
      <c r="UW49" s="3"/>
      <c r="UX49" s="3"/>
      <c r="UY49" s="3"/>
      <c r="UZ49" s="3"/>
      <c r="VA49" s="3"/>
      <c r="VB49" s="3"/>
      <c r="VC49" s="3"/>
      <c r="VD49" s="3"/>
      <c r="VE49" s="3"/>
      <c r="VF49" s="3"/>
      <c r="VG49" s="3"/>
      <c r="VH49" s="3"/>
      <c r="VI49" s="3"/>
      <c r="VJ49" s="3"/>
      <c r="VK49" s="3"/>
      <c r="VL49" s="3"/>
      <c r="VM49" s="3"/>
      <c r="VN49" s="3"/>
      <c r="VO49" s="3"/>
      <c r="VP49" s="3"/>
      <c r="VQ49" s="3"/>
      <c r="VR49" s="3"/>
      <c r="VS49" s="3"/>
      <c r="VT49" s="3"/>
      <c r="VU49" s="3"/>
      <c r="VV49" s="3"/>
      <c r="VW49" s="3"/>
      <c r="VX49" s="3"/>
      <c r="VY49" s="3"/>
      <c r="VZ49" s="3"/>
      <c r="WA49" s="3"/>
      <c r="WB49" s="3"/>
      <c r="WC49" s="3"/>
      <c r="WD49" s="3"/>
      <c r="WE49" s="3"/>
      <c r="WF49" s="3"/>
      <c r="WG49" s="3"/>
      <c r="WH49" s="3"/>
      <c r="WI49" s="3"/>
      <c r="WJ49" s="3"/>
      <c r="WK49" s="3"/>
      <c r="WL49" s="3"/>
      <c r="WM49" s="3"/>
      <c r="WN49" s="3"/>
      <c r="WO49" s="3"/>
      <c r="WP49" s="3"/>
      <c r="WQ49" s="3"/>
      <c r="WR49" s="3"/>
      <c r="WS49" s="3"/>
      <c r="WT49" s="3"/>
      <c r="WU49" s="3"/>
      <c r="WV49" s="3"/>
      <c r="WW49" s="3"/>
      <c r="WX49" s="3"/>
      <c r="WY49" s="3"/>
      <c r="WZ49" s="3"/>
      <c r="XA49" s="3"/>
      <c r="XB49" s="3"/>
      <c r="XC49" s="3"/>
      <c r="XD49" s="3"/>
      <c r="XE49" s="3"/>
      <c r="XF49" s="3"/>
      <c r="XG49" s="3"/>
      <c r="XH49" s="3"/>
      <c r="XI49" s="3"/>
      <c r="XJ49" s="3"/>
      <c r="XK49" s="3"/>
      <c r="XL49" s="3"/>
      <c r="XM49" s="3"/>
      <c r="XN49" s="3"/>
      <c r="XO49" s="3"/>
      <c r="XP49" s="3"/>
      <c r="XQ49" s="3"/>
      <c r="XR49" s="3"/>
      <c r="XS49" s="3"/>
      <c r="XT49" s="3"/>
      <c r="XU49" s="3"/>
      <c r="XV49" s="3"/>
      <c r="XW49" s="3"/>
      <c r="XX49" s="3"/>
      <c r="XY49" s="3"/>
      <c r="XZ49" s="3"/>
      <c r="YA49" s="3"/>
      <c r="YB49" s="3"/>
      <c r="YC49" s="3"/>
      <c r="YD49" s="3"/>
      <c r="YE49" s="3"/>
      <c r="YF49" s="3"/>
      <c r="YG49" s="3"/>
      <c r="YH49" s="3"/>
      <c r="YI49" s="3"/>
      <c r="YJ49" s="3"/>
      <c r="YK49" s="3"/>
      <c r="YL49" s="3"/>
      <c r="YM49" s="3"/>
      <c r="YN49" s="3"/>
      <c r="YO49" s="3"/>
      <c r="YP49" s="3"/>
      <c r="YQ49" s="3"/>
      <c r="YR49" s="3"/>
      <c r="YS49" s="3"/>
      <c r="YT49" s="3"/>
      <c r="YU49" s="3"/>
      <c r="YV49" s="3"/>
      <c r="YW49" s="3"/>
      <c r="YX49" s="3"/>
      <c r="YY49" s="3"/>
      <c r="YZ49" s="3"/>
      <c r="ZA49" s="3"/>
      <c r="ZB49" s="3"/>
      <c r="ZC49" s="3"/>
      <c r="ZD49" s="3"/>
      <c r="ZE49" s="3"/>
      <c r="ZF49" s="3"/>
      <c r="ZG49" s="3"/>
      <c r="ZH49" s="3"/>
      <c r="ZI49" s="3"/>
      <c r="ZJ49" s="3"/>
      <c r="ZK49" s="3"/>
      <c r="ZL49" s="3"/>
      <c r="ZM49" s="3"/>
      <c r="ZN49" s="3"/>
      <c r="ZO49" s="3"/>
      <c r="ZP49" s="3"/>
      <c r="ZQ49" s="3"/>
      <c r="ZR49" s="3"/>
      <c r="ZS49" s="3"/>
      <c r="ZT49" s="3"/>
      <c r="ZU49" s="3"/>
      <c r="ZV49" s="3"/>
      <c r="ZW49" s="3"/>
      <c r="ZX49" s="3"/>
      <c r="ZY49" s="3"/>
      <c r="ZZ49" s="3"/>
      <c r="AAA49" s="3"/>
      <c r="AAB49" s="3"/>
      <c r="AAC49" s="3"/>
      <c r="AAD49" s="3"/>
      <c r="AAE49" s="3"/>
      <c r="AAF49" s="3"/>
      <c r="AAG49" s="3"/>
      <c r="AAH49" s="3"/>
      <c r="AAI49" s="3"/>
      <c r="AAJ49" s="3"/>
      <c r="AAK49" s="3"/>
      <c r="AAL49" s="3"/>
      <c r="AAM49" s="3"/>
      <c r="AAN49" s="3"/>
      <c r="AAO49" s="3"/>
      <c r="AAP49" s="3"/>
      <c r="AAQ49" s="3"/>
      <c r="AAR49" s="3"/>
      <c r="AAS49" s="3"/>
      <c r="AAT49" s="3"/>
      <c r="AAU49" s="3"/>
      <c r="AAV49" s="3"/>
      <c r="AAW49" s="3"/>
      <c r="AAX49" s="3"/>
      <c r="AAY49" s="3"/>
      <c r="AAZ49" s="3"/>
      <c r="ABA49" s="3"/>
      <c r="ABB49" s="3"/>
      <c r="ABC49" s="3"/>
      <c r="ABD49" s="3"/>
      <c r="ABE49" s="3"/>
      <c r="ABF49" s="3"/>
      <c r="ABG49" s="3"/>
      <c r="ABH49" s="3"/>
      <c r="ABI49" s="3"/>
      <c r="ABJ49" s="3"/>
      <c r="ABK49" s="3"/>
      <c r="ABL49" s="3"/>
      <c r="ABM49" s="3"/>
      <c r="ABN49" s="3"/>
      <c r="ABO49" s="3"/>
      <c r="ABP49" s="3"/>
      <c r="ABQ49" s="3"/>
      <c r="ABR49" s="3"/>
      <c r="ABS49" s="3"/>
      <c r="ABT49" s="3"/>
      <c r="ABU49" s="3"/>
      <c r="ABV49" s="3"/>
      <c r="ABW49" s="3"/>
      <c r="ABX49" s="3"/>
      <c r="ABY49" s="3"/>
      <c r="ABZ49" s="3"/>
      <c r="ACA49" s="3"/>
      <c r="ACB49" s="3"/>
      <c r="ACC49" s="3"/>
      <c r="ACD49" s="3"/>
      <c r="ACE49" s="3"/>
      <c r="ACF49" s="3"/>
      <c r="ACG49" s="3"/>
      <c r="ACH49" s="3"/>
      <c r="ACI49" s="3"/>
      <c r="ACJ49" s="3"/>
      <c r="ACK49" s="3"/>
      <c r="ACL49" s="3"/>
      <c r="ACM49" s="3"/>
      <c r="ACN49" s="3"/>
      <c r="ACO49" s="3"/>
      <c r="ACP49" s="3"/>
      <c r="ACQ49" s="3"/>
      <c r="ACR49" s="3"/>
      <c r="ACS49" s="3"/>
      <c r="ACT49" s="3"/>
      <c r="ACU49" s="3"/>
      <c r="ACV49" s="3"/>
      <c r="ACW49" s="3"/>
      <c r="ACX49" s="3"/>
      <c r="ACY49" s="3"/>
      <c r="ACZ49" s="3"/>
      <c r="ADA49" s="3"/>
      <c r="ADB49" s="3"/>
      <c r="ADC49" s="3"/>
      <c r="ADD49" s="3"/>
      <c r="ADE49" s="3"/>
      <c r="ADF49" s="3"/>
      <c r="ADG49" s="3"/>
      <c r="ADH49" s="3"/>
      <c r="ADI49" s="3"/>
      <c r="ADJ49" s="3"/>
      <c r="ADK49" s="3"/>
      <c r="ADL49" s="3"/>
      <c r="ADM49" s="3"/>
      <c r="ADN49" s="3"/>
      <c r="ADO49" s="3"/>
      <c r="ADP49" s="3"/>
      <c r="ADQ49" s="3"/>
      <c r="ADR49" s="3"/>
      <c r="ADS49" s="3"/>
      <c r="ADT49" s="3"/>
      <c r="ADU49" s="3"/>
      <c r="ADV49" s="3"/>
      <c r="ADW49" s="3"/>
      <c r="ADX49" s="3"/>
      <c r="ADY49" s="3"/>
      <c r="ADZ49" s="3"/>
      <c r="AEA49" s="3"/>
      <c r="AEB49" s="3"/>
      <c r="AEC49" s="3"/>
      <c r="AED49" s="3"/>
      <c r="AEE49" s="3"/>
      <c r="AEF49" s="3"/>
      <c r="AEG49" s="3"/>
      <c r="AEH49" s="3"/>
      <c r="AEI49" s="3"/>
      <c r="AEJ49" s="3"/>
      <c r="AEK49" s="3"/>
      <c r="AEL49" s="3"/>
      <c r="AEM49" s="3"/>
      <c r="AEN49" s="3"/>
      <c r="AEO49" s="3"/>
      <c r="AEP49" s="3"/>
      <c r="AEQ49" s="3"/>
      <c r="AER49" s="3"/>
      <c r="AES49" s="3"/>
      <c r="AET49" s="3"/>
      <c r="AEU49" s="3"/>
      <c r="AEV49" s="3"/>
      <c r="AEW49" s="3"/>
      <c r="AEX49" s="3"/>
      <c r="AEY49" s="3"/>
      <c r="AEZ49" s="3"/>
      <c r="AFA49" s="3"/>
      <c r="AFB49" s="3"/>
      <c r="AFC49" s="3"/>
      <c r="AFD49" s="3"/>
      <c r="AFE49" s="3"/>
      <c r="AFF49" s="3"/>
      <c r="AFG49" s="3"/>
      <c r="AFH49" s="3"/>
      <c r="AFI49" s="3"/>
      <c r="AFJ49" s="3"/>
      <c r="AFK49" s="3"/>
      <c r="AFL49" s="3"/>
      <c r="AFM49" s="3"/>
      <c r="AFN49" s="3"/>
      <c r="AFO49" s="3"/>
      <c r="AFP49" s="3"/>
      <c r="AFQ49" s="3"/>
      <c r="AFR49" s="3"/>
      <c r="AFS49" s="3"/>
      <c r="AFT49" s="3"/>
      <c r="AFU49" s="3"/>
      <c r="AFV49" s="3"/>
      <c r="AFW49" s="3"/>
      <c r="AFX49" s="3"/>
      <c r="AFY49" s="3"/>
      <c r="AFZ49" s="3"/>
      <c r="AGA49" s="3"/>
      <c r="AGB49" s="3"/>
      <c r="AGC49" s="3"/>
      <c r="AGD49" s="3"/>
      <c r="AGE49" s="3"/>
      <c r="AGF49" s="3"/>
      <c r="AGG49" s="3"/>
      <c r="AGH49" s="3"/>
      <c r="AGI49" s="3"/>
      <c r="AGJ49" s="3"/>
      <c r="AGK49" s="3"/>
      <c r="AGL49" s="3"/>
      <c r="AGM49" s="3"/>
      <c r="AGN49" s="3"/>
      <c r="AGO49" s="3"/>
      <c r="AGP49" s="3"/>
      <c r="AGQ49" s="3"/>
      <c r="AGR49" s="3"/>
      <c r="AGS49" s="3"/>
      <c r="AGT49" s="3"/>
      <c r="AGU49" s="3"/>
      <c r="AGV49" s="3"/>
      <c r="AGW49" s="3"/>
      <c r="AGX49" s="3"/>
      <c r="AGY49" s="3"/>
      <c r="AGZ49" s="3"/>
      <c r="AHA49" s="3"/>
      <c r="AHB49" s="3"/>
      <c r="AHC49" s="3"/>
      <c r="AHD49" s="3"/>
      <c r="AHE49" s="3"/>
      <c r="AHF49" s="3"/>
      <c r="AHG49" s="3"/>
      <c r="AHH49" s="3"/>
      <c r="AHI49" s="3"/>
      <c r="AHJ49" s="3"/>
      <c r="AHK49" s="3"/>
      <c r="AHL49" s="3"/>
      <c r="AHM49" s="3"/>
      <c r="AHN49" s="3"/>
      <c r="AHO49" s="3"/>
      <c r="AHP49" s="3"/>
      <c r="AHQ49" s="3"/>
      <c r="AHR49" s="3"/>
      <c r="AHS49" s="3"/>
      <c r="AHT49" s="3"/>
      <c r="AHU49" s="3"/>
      <c r="AHV49" s="3"/>
      <c r="AHW49" s="3"/>
      <c r="AHX49" s="3"/>
      <c r="AHY49" s="3"/>
      <c r="AHZ49" s="3"/>
      <c r="AIA49" s="3"/>
      <c r="AIB49" s="3"/>
      <c r="AIC49" s="3"/>
      <c r="AID49" s="3"/>
      <c r="AIE49" s="3"/>
      <c r="AIF49" s="3"/>
      <c r="AIG49" s="3"/>
      <c r="AIH49" s="3"/>
      <c r="AII49" s="3"/>
      <c r="AIJ49" s="3"/>
      <c r="AIK49" s="3"/>
      <c r="AIL49" s="3"/>
      <c r="AIM49" s="3"/>
      <c r="AIN49" s="3"/>
      <c r="AIO49" s="3"/>
      <c r="AIP49" s="3"/>
      <c r="AIQ49" s="3"/>
      <c r="AIR49" s="3"/>
      <c r="AIS49" s="3"/>
      <c r="AIT49" s="3"/>
      <c r="AIU49" s="3"/>
      <c r="AIV49" s="3"/>
      <c r="AIW49" s="3"/>
      <c r="AIX49" s="3"/>
      <c r="AIY49" s="3"/>
      <c r="AIZ49" s="3"/>
      <c r="AJA49" s="3"/>
      <c r="AJB49" s="3"/>
      <c r="AJC49" s="3"/>
      <c r="AJD49" s="3"/>
      <c r="AJE49" s="3"/>
      <c r="AJF49" s="3"/>
      <c r="AJG49" s="3"/>
      <c r="AJH49" s="3"/>
      <c r="AJI49" s="3"/>
      <c r="AJJ49" s="3"/>
      <c r="AJK49" s="3"/>
      <c r="AJL49" s="3"/>
      <c r="AJM49" s="3"/>
      <c r="AJN49" s="3"/>
      <c r="AJO49" s="3"/>
      <c r="AJP49" s="3"/>
      <c r="AJQ49" s="3"/>
      <c r="AJR49" s="3"/>
      <c r="AJS49" s="3"/>
      <c r="AJT49" s="3"/>
      <c r="AJU49" s="3"/>
      <c r="AJV49" s="3"/>
      <c r="AJW49" s="3"/>
      <c r="AJX49" s="3"/>
      <c r="AJY49" s="3"/>
      <c r="AJZ49" s="3"/>
      <c r="AKA49" s="3"/>
      <c r="AKB49" s="3"/>
      <c r="AKC49" s="3"/>
      <c r="AKD49" s="3"/>
      <c r="AKE49" s="3"/>
      <c r="AKF49" s="3"/>
      <c r="AKG49" s="3"/>
      <c r="AKH49" s="3"/>
      <c r="AKI49" s="3"/>
      <c r="AKJ49" s="3"/>
      <c r="AKK49" s="3"/>
      <c r="AKL49" s="3"/>
      <c r="AKM49" s="3"/>
      <c r="AKN49" s="3"/>
      <c r="AKO49" s="3"/>
      <c r="AKP49" s="3"/>
      <c r="AKQ49" s="3"/>
      <c r="AKR49" s="3"/>
      <c r="AKS49" s="3"/>
      <c r="AKT49" s="3"/>
      <c r="AKU49" s="3"/>
      <c r="AKV49" s="3"/>
      <c r="AKW49" s="3"/>
      <c r="AKX49" s="3"/>
      <c r="AKY49" s="3"/>
      <c r="AKZ49" s="3"/>
      <c r="ALA49" s="3"/>
      <c r="ALB49" s="3"/>
      <c r="ALC49" s="3"/>
      <c r="ALD49" s="3"/>
      <c r="ALE49" s="3"/>
      <c r="ALF49" s="3"/>
      <c r="ALG49" s="3"/>
      <c r="ALH49" s="3"/>
      <c r="ALI49" s="3"/>
      <c r="ALJ49" s="3"/>
      <c r="ALK49" s="3"/>
      <c r="ALL49" s="3"/>
      <c r="ALM49" s="3"/>
      <c r="ALN49" s="3"/>
      <c r="ALO49" s="3"/>
      <c r="ALP49" s="3"/>
      <c r="ALQ49" s="3"/>
      <c r="ALR49" s="3"/>
      <c r="ALS49" s="3"/>
      <c r="ALT49" s="3"/>
      <c r="ALU49" s="3"/>
      <c r="ALV49" s="3"/>
      <c r="ALW49" s="3"/>
      <c r="ALX49" s="3"/>
      <c r="ALY49" s="3"/>
      <c r="ALZ49" s="3"/>
      <c r="AMA49" s="3"/>
      <c r="AMB49" s="3"/>
      <c r="AMC49" s="3"/>
      <c r="AMD49" s="3"/>
      <c r="AME49" s="3"/>
      <c r="AMF49" s="3"/>
      <c r="AMG49" s="3"/>
      <c r="AMH49" s="3"/>
      <c r="AMI49" s="3"/>
      <c r="AMJ49" s="3"/>
      <c r="AMK49" s="3"/>
    </row>
    <row r="50" spans="1:1025" x14ac:dyDescent="0.2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  <c r="IQ50" s="3"/>
      <c r="IR50" s="3"/>
      <c r="IS50" s="3"/>
      <c r="IT50" s="3"/>
      <c r="IU50" s="3"/>
      <c r="IV50" s="3"/>
      <c r="IW50" s="3"/>
      <c r="IX50" s="3"/>
      <c r="IY50" s="3"/>
      <c r="IZ50" s="3"/>
      <c r="JA50" s="3"/>
      <c r="JB50" s="3"/>
      <c r="JC50" s="3"/>
      <c r="JD50" s="3"/>
      <c r="JE50" s="3"/>
      <c r="JF50" s="3"/>
      <c r="JG50" s="3"/>
      <c r="JH50" s="3"/>
      <c r="JI50" s="3"/>
      <c r="JJ50" s="3"/>
      <c r="JK50" s="3"/>
      <c r="JL50" s="3"/>
      <c r="JM50" s="3"/>
      <c r="JN50" s="3"/>
      <c r="JO50" s="3"/>
      <c r="JP50" s="3"/>
      <c r="JQ50" s="3"/>
      <c r="JR50" s="3"/>
      <c r="JS50" s="3"/>
      <c r="JT50" s="3"/>
      <c r="JU50" s="3"/>
      <c r="JV50" s="3"/>
      <c r="JW50" s="3"/>
      <c r="JX50" s="3"/>
      <c r="JY50" s="3"/>
      <c r="JZ50" s="3"/>
      <c r="KA50" s="3"/>
      <c r="KB50" s="3"/>
      <c r="KC50" s="3"/>
      <c r="KD50" s="3"/>
      <c r="KE50" s="3"/>
      <c r="KF50" s="3"/>
      <c r="KG50" s="3"/>
      <c r="KH50" s="3"/>
      <c r="KI50" s="3"/>
      <c r="KJ50" s="3"/>
      <c r="KK50" s="3"/>
      <c r="KL50" s="3"/>
      <c r="KM50" s="3"/>
      <c r="KN50" s="3"/>
      <c r="KO50" s="3"/>
      <c r="KP50" s="3"/>
      <c r="KQ50" s="3"/>
      <c r="KR50" s="3"/>
      <c r="KS50" s="3"/>
      <c r="KT50" s="3"/>
      <c r="KU50" s="3"/>
      <c r="KV50" s="3"/>
      <c r="KW50" s="3"/>
      <c r="KX50" s="3"/>
      <c r="KY50" s="3"/>
      <c r="KZ50" s="3"/>
      <c r="LA50" s="3"/>
      <c r="LB50" s="3"/>
      <c r="LC50" s="3"/>
      <c r="LD50" s="3"/>
      <c r="LE50" s="3"/>
      <c r="LF50" s="3"/>
      <c r="LG50" s="3"/>
      <c r="LH50" s="3"/>
      <c r="LI50" s="3"/>
      <c r="LJ50" s="3"/>
      <c r="LK50" s="3"/>
      <c r="LL50" s="3"/>
      <c r="LM50" s="3"/>
      <c r="LN50" s="3"/>
      <c r="LO50" s="3"/>
      <c r="LP50" s="3"/>
      <c r="LQ50" s="3"/>
      <c r="LR50" s="3"/>
      <c r="LS50" s="3"/>
      <c r="LT50" s="3"/>
      <c r="LU50" s="3"/>
      <c r="LV50" s="3"/>
      <c r="LW50" s="3"/>
      <c r="LX50" s="3"/>
      <c r="LY50" s="3"/>
      <c r="LZ50" s="3"/>
      <c r="MA50" s="3"/>
      <c r="MB50" s="3"/>
      <c r="MC50" s="3"/>
      <c r="MD50" s="3"/>
      <c r="ME50" s="3"/>
      <c r="MF50" s="3"/>
      <c r="MG50" s="3"/>
      <c r="MH50" s="3"/>
      <c r="MI50" s="3"/>
      <c r="MJ50" s="3"/>
      <c r="MK50" s="3"/>
      <c r="ML50" s="3"/>
      <c r="MM50" s="3"/>
      <c r="MN50" s="3"/>
      <c r="MO50" s="3"/>
      <c r="MP50" s="3"/>
      <c r="MQ50" s="3"/>
      <c r="MR50" s="3"/>
      <c r="MS50" s="3"/>
      <c r="MT50" s="3"/>
      <c r="MU50" s="3"/>
      <c r="MV50" s="3"/>
      <c r="MW50" s="3"/>
      <c r="MX50" s="3"/>
      <c r="MY50" s="3"/>
      <c r="MZ50" s="3"/>
      <c r="NA50" s="3"/>
      <c r="NB50" s="3"/>
      <c r="NC50" s="3"/>
      <c r="ND50" s="3"/>
      <c r="NE50" s="3"/>
      <c r="NF50" s="3"/>
      <c r="NG50" s="3"/>
      <c r="NH50" s="3"/>
      <c r="NI50" s="3"/>
      <c r="NJ50" s="3"/>
      <c r="NK50" s="3"/>
      <c r="NL50" s="3"/>
      <c r="NM50" s="3"/>
      <c r="NN50" s="3"/>
      <c r="NO50" s="3"/>
      <c r="NP50" s="3"/>
      <c r="NQ50" s="3"/>
      <c r="NR50" s="3"/>
      <c r="NS50" s="3"/>
      <c r="NT50" s="3"/>
      <c r="NU50" s="3"/>
      <c r="NV50" s="3"/>
      <c r="NW50" s="3"/>
      <c r="NX50" s="3"/>
      <c r="NY50" s="3"/>
      <c r="NZ50" s="3"/>
      <c r="OA50" s="3"/>
      <c r="OB50" s="3"/>
      <c r="OC50" s="3"/>
      <c r="OD50" s="3"/>
      <c r="OE50" s="3"/>
      <c r="OF50" s="3"/>
      <c r="OG50" s="3"/>
      <c r="OH50" s="3"/>
      <c r="OI50" s="3"/>
      <c r="OJ50" s="3"/>
      <c r="OK50" s="3"/>
      <c r="OL50" s="3"/>
      <c r="OM50" s="3"/>
      <c r="ON50" s="3"/>
      <c r="OO50" s="3"/>
      <c r="OP50" s="3"/>
      <c r="OQ50" s="3"/>
      <c r="OR50" s="3"/>
      <c r="OS50" s="3"/>
      <c r="OT50" s="3"/>
      <c r="OU50" s="3"/>
      <c r="OV50" s="3"/>
      <c r="OW50" s="3"/>
      <c r="OX50" s="3"/>
      <c r="OY50" s="3"/>
      <c r="OZ50" s="3"/>
      <c r="PA50" s="3"/>
      <c r="PB50" s="3"/>
      <c r="PC50" s="3"/>
      <c r="PD50" s="3"/>
      <c r="PE50" s="3"/>
      <c r="PF50" s="3"/>
      <c r="PG50" s="3"/>
      <c r="PH50" s="3"/>
      <c r="PI50" s="3"/>
      <c r="PJ50" s="3"/>
      <c r="PK50" s="3"/>
      <c r="PL50" s="3"/>
      <c r="PM50" s="3"/>
      <c r="PN50" s="3"/>
      <c r="PO50" s="3"/>
      <c r="PP50" s="3"/>
      <c r="PQ50" s="3"/>
      <c r="PR50" s="3"/>
      <c r="PS50" s="3"/>
      <c r="PT50" s="3"/>
      <c r="PU50" s="3"/>
      <c r="PV50" s="3"/>
      <c r="PW50" s="3"/>
      <c r="PX50" s="3"/>
      <c r="PY50" s="3"/>
      <c r="PZ50" s="3"/>
      <c r="QA50" s="3"/>
      <c r="QB50" s="3"/>
      <c r="QC50" s="3"/>
      <c r="QD50" s="3"/>
      <c r="QE50" s="3"/>
      <c r="QF50" s="3"/>
      <c r="QG50" s="3"/>
      <c r="QH50" s="3"/>
      <c r="QI50" s="3"/>
      <c r="QJ50" s="3"/>
      <c r="QK50" s="3"/>
      <c r="QL50" s="3"/>
      <c r="QM50" s="3"/>
      <c r="QN50" s="3"/>
      <c r="QO50" s="3"/>
      <c r="QP50" s="3"/>
      <c r="QQ50" s="3"/>
      <c r="QR50" s="3"/>
      <c r="QS50" s="3"/>
      <c r="QT50" s="3"/>
      <c r="QU50" s="3"/>
      <c r="QV50" s="3"/>
      <c r="QW50" s="3"/>
      <c r="QX50" s="3"/>
      <c r="QY50" s="3"/>
      <c r="QZ50" s="3"/>
      <c r="RA50" s="3"/>
      <c r="RB50" s="3"/>
      <c r="RC50" s="3"/>
      <c r="RD50" s="3"/>
      <c r="RE50" s="3"/>
      <c r="RF50" s="3"/>
      <c r="RG50" s="3"/>
      <c r="RH50" s="3"/>
      <c r="RI50" s="3"/>
      <c r="RJ50" s="3"/>
      <c r="RK50" s="3"/>
      <c r="RL50" s="3"/>
      <c r="RM50" s="3"/>
      <c r="RN50" s="3"/>
      <c r="RO50" s="3"/>
      <c r="RP50" s="3"/>
      <c r="RQ50" s="3"/>
      <c r="RR50" s="3"/>
      <c r="RS50" s="3"/>
      <c r="RT50" s="3"/>
      <c r="RU50" s="3"/>
      <c r="RV50" s="3"/>
      <c r="RW50" s="3"/>
      <c r="RX50" s="3"/>
      <c r="RY50" s="3"/>
      <c r="RZ50" s="3"/>
      <c r="SA50" s="3"/>
      <c r="SB50" s="3"/>
      <c r="SC50" s="3"/>
      <c r="SD50" s="3"/>
      <c r="SE50" s="3"/>
      <c r="SF50" s="3"/>
      <c r="SG50" s="3"/>
      <c r="SH50" s="3"/>
      <c r="SI50" s="3"/>
      <c r="SJ50" s="3"/>
      <c r="SK50" s="3"/>
      <c r="SL50" s="3"/>
      <c r="SM50" s="3"/>
      <c r="SN50" s="3"/>
      <c r="SO50" s="3"/>
      <c r="SP50" s="3"/>
      <c r="SQ50" s="3"/>
      <c r="SR50" s="3"/>
      <c r="SS50" s="3"/>
      <c r="ST50" s="3"/>
      <c r="SU50" s="3"/>
      <c r="SV50" s="3"/>
      <c r="SW50" s="3"/>
      <c r="SX50" s="3"/>
      <c r="SY50" s="3"/>
      <c r="SZ50" s="3"/>
      <c r="TA50" s="3"/>
      <c r="TB50" s="3"/>
      <c r="TC50" s="3"/>
      <c r="TD50" s="3"/>
      <c r="TE50" s="3"/>
      <c r="TF50" s="3"/>
      <c r="TG50" s="3"/>
      <c r="TH50" s="3"/>
      <c r="TI50" s="3"/>
      <c r="TJ50" s="3"/>
      <c r="TK50" s="3"/>
      <c r="TL50" s="3"/>
      <c r="TM50" s="3"/>
      <c r="TN50" s="3"/>
      <c r="TO50" s="3"/>
      <c r="TP50" s="3"/>
      <c r="TQ50" s="3"/>
      <c r="TR50" s="3"/>
      <c r="TS50" s="3"/>
      <c r="TT50" s="3"/>
      <c r="TU50" s="3"/>
      <c r="TV50" s="3"/>
      <c r="TW50" s="3"/>
      <c r="TX50" s="3"/>
      <c r="TY50" s="3"/>
      <c r="TZ50" s="3"/>
      <c r="UA50" s="3"/>
      <c r="UB50" s="3"/>
      <c r="UC50" s="3"/>
      <c r="UD50" s="3"/>
      <c r="UE50" s="3"/>
      <c r="UF50" s="3"/>
      <c r="UG50" s="3"/>
      <c r="UH50" s="3"/>
      <c r="UI50" s="3"/>
      <c r="UJ50" s="3"/>
      <c r="UK50" s="3"/>
      <c r="UL50" s="3"/>
      <c r="UM50" s="3"/>
      <c r="UN50" s="3"/>
      <c r="UO50" s="3"/>
      <c r="UP50" s="3"/>
      <c r="UQ50" s="3"/>
      <c r="UR50" s="3"/>
      <c r="US50" s="3"/>
      <c r="UT50" s="3"/>
      <c r="UU50" s="3"/>
      <c r="UV50" s="3"/>
      <c r="UW50" s="3"/>
      <c r="UX50" s="3"/>
      <c r="UY50" s="3"/>
      <c r="UZ50" s="3"/>
      <c r="VA50" s="3"/>
      <c r="VB50" s="3"/>
      <c r="VC50" s="3"/>
      <c r="VD50" s="3"/>
      <c r="VE50" s="3"/>
      <c r="VF50" s="3"/>
      <c r="VG50" s="3"/>
      <c r="VH50" s="3"/>
      <c r="VI50" s="3"/>
      <c r="VJ50" s="3"/>
      <c r="VK50" s="3"/>
      <c r="VL50" s="3"/>
      <c r="VM50" s="3"/>
      <c r="VN50" s="3"/>
      <c r="VO50" s="3"/>
      <c r="VP50" s="3"/>
      <c r="VQ50" s="3"/>
      <c r="VR50" s="3"/>
      <c r="VS50" s="3"/>
      <c r="VT50" s="3"/>
      <c r="VU50" s="3"/>
      <c r="VV50" s="3"/>
      <c r="VW50" s="3"/>
      <c r="VX50" s="3"/>
      <c r="VY50" s="3"/>
      <c r="VZ50" s="3"/>
      <c r="WA50" s="3"/>
      <c r="WB50" s="3"/>
      <c r="WC50" s="3"/>
      <c r="WD50" s="3"/>
      <c r="WE50" s="3"/>
      <c r="WF50" s="3"/>
      <c r="WG50" s="3"/>
      <c r="WH50" s="3"/>
      <c r="WI50" s="3"/>
      <c r="WJ50" s="3"/>
      <c r="WK50" s="3"/>
      <c r="WL50" s="3"/>
      <c r="WM50" s="3"/>
      <c r="WN50" s="3"/>
      <c r="WO50" s="3"/>
      <c r="WP50" s="3"/>
      <c r="WQ50" s="3"/>
      <c r="WR50" s="3"/>
      <c r="WS50" s="3"/>
      <c r="WT50" s="3"/>
      <c r="WU50" s="3"/>
      <c r="WV50" s="3"/>
      <c r="WW50" s="3"/>
      <c r="WX50" s="3"/>
      <c r="WY50" s="3"/>
      <c r="WZ50" s="3"/>
      <c r="XA50" s="3"/>
      <c r="XB50" s="3"/>
      <c r="XC50" s="3"/>
      <c r="XD50" s="3"/>
      <c r="XE50" s="3"/>
      <c r="XF50" s="3"/>
      <c r="XG50" s="3"/>
      <c r="XH50" s="3"/>
      <c r="XI50" s="3"/>
      <c r="XJ50" s="3"/>
      <c r="XK50" s="3"/>
      <c r="XL50" s="3"/>
      <c r="XM50" s="3"/>
      <c r="XN50" s="3"/>
      <c r="XO50" s="3"/>
      <c r="XP50" s="3"/>
      <c r="XQ50" s="3"/>
      <c r="XR50" s="3"/>
      <c r="XS50" s="3"/>
      <c r="XT50" s="3"/>
      <c r="XU50" s="3"/>
      <c r="XV50" s="3"/>
      <c r="XW50" s="3"/>
      <c r="XX50" s="3"/>
      <c r="XY50" s="3"/>
      <c r="XZ50" s="3"/>
      <c r="YA50" s="3"/>
      <c r="YB50" s="3"/>
      <c r="YC50" s="3"/>
      <c r="YD50" s="3"/>
      <c r="YE50" s="3"/>
      <c r="YF50" s="3"/>
      <c r="YG50" s="3"/>
      <c r="YH50" s="3"/>
      <c r="YI50" s="3"/>
      <c r="YJ50" s="3"/>
      <c r="YK50" s="3"/>
      <c r="YL50" s="3"/>
      <c r="YM50" s="3"/>
      <c r="YN50" s="3"/>
      <c r="YO50" s="3"/>
      <c r="YP50" s="3"/>
      <c r="YQ50" s="3"/>
      <c r="YR50" s="3"/>
      <c r="YS50" s="3"/>
      <c r="YT50" s="3"/>
      <c r="YU50" s="3"/>
      <c r="YV50" s="3"/>
      <c r="YW50" s="3"/>
      <c r="YX50" s="3"/>
      <c r="YY50" s="3"/>
      <c r="YZ50" s="3"/>
      <c r="ZA50" s="3"/>
      <c r="ZB50" s="3"/>
      <c r="ZC50" s="3"/>
      <c r="ZD50" s="3"/>
      <c r="ZE50" s="3"/>
      <c r="ZF50" s="3"/>
      <c r="ZG50" s="3"/>
      <c r="ZH50" s="3"/>
      <c r="ZI50" s="3"/>
      <c r="ZJ50" s="3"/>
      <c r="ZK50" s="3"/>
      <c r="ZL50" s="3"/>
      <c r="ZM50" s="3"/>
      <c r="ZN50" s="3"/>
      <c r="ZO50" s="3"/>
      <c r="ZP50" s="3"/>
      <c r="ZQ50" s="3"/>
      <c r="ZR50" s="3"/>
      <c r="ZS50" s="3"/>
      <c r="ZT50" s="3"/>
      <c r="ZU50" s="3"/>
      <c r="ZV50" s="3"/>
      <c r="ZW50" s="3"/>
      <c r="ZX50" s="3"/>
      <c r="ZY50" s="3"/>
      <c r="ZZ50" s="3"/>
      <c r="AAA50" s="3"/>
      <c r="AAB50" s="3"/>
      <c r="AAC50" s="3"/>
      <c r="AAD50" s="3"/>
      <c r="AAE50" s="3"/>
      <c r="AAF50" s="3"/>
      <c r="AAG50" s="3"/>
      <c r="AAH50" s="3"/>
      <c r="AAI50" s="3"/>
      <c r="AAJ50" s="3"/>
      <c r="AAK50" s="3"/>
      <c r="AAL50" s="3"/>
      <c r="AAM50" s="3"/>
      <c r="AAN50" s="3"/>
      <c r="AAO50" s="3"/>
      <c r="AAP50" s="3"/>
      <c r="AAQ50" s="3"/>
      <c r="AAR50" s="3"/>
      <c r="AAS50" s="3"/>
      <c r="AAT50" s="3"/>
      <c r="AAU50" s="3"/>
      <c r="AAV50" s="3"/>
      <c r="AAW50" s="3"/>
      <c r="AAX50" s="3"/>
      <c r="AAY50" s="3"/>
      <c r="AAZ50" s="3"/>
      <c r="ABA50" s="3"/>
      <c r="ABB50" s="3"/>
      <c r="ABC50" s="3"/>
      <c r="ABD50" s="3"/>
      <c r="ABE50" s="3"/>
      <c r="ABF50" s="3"/>
      <c r="ABG50" s="3"/>
      <c r="ABH50" s="3"/>
      <c r="ABI50" s="3"/>
      <c r="ABJ50" s="3"/>
      <c r="ABK50" s="3"/>
      <c r="ABL50" s="3"/>
      <c r="ABM50" s="3"/>
      <c r="ABN50" s="3"/>
      <c r="ABO50" s="3"/>
      <c r="ABP50" s="3"/>
      <c r="ABQ50" s="3"/>
      <c r="ABR50" s="3"/>
      <c r="ABS50" s="3"/>
      <c r="ABT50" s="3"/>
      <c r="ABU50" s="3"/>
      <c r="ABV50" s="3"/>
      <c r="ABW50" s="3"/>
      <c r="ABX50" s="3"/>
      <c r="ABY50" s="3"/>
      <c r="ABZ50" s="3"/>
      <c r="ACA50" s="3"/>
      <c r="ACB50" s="3"/>
      <c r="ACC50" s="3"/>
      <c r="ACD50" s="3"/>
      <c r="ACE50" s="3"/>
      <c r="ACF50" s="3"/>
      <c r="ACG50" s="3"/>
      <c r="ACH50" s="3"/>
      <c r="ACI50" s="3"/>
      <c r="ACJ50" s="3"/>
      <c r="ACK50" s="3"/>
      <c r="ACL50" s="3"/>
      <c r="ACM50" s="3"/>
      <c r="ACN50" s="3"/>
      <c r="ACO50" s="3"/>
      <c r="ACP50" s="3"/>
      <c r="ACQ50" s="3"/>
      <c r="ACR50" s="3"/>
      <c r="ACS50" s="3"/>
      <c r="ACT50" s="3"/>
      <c r="ACU50" s="3"/>
      <c r="ACV50" s="3"/>
      <c r="ACW50" s="3"/>
      <c r="ACX50" s="3"/>
      <c r="ACY50" s="3"/>
      <c r="ACZ50" s="3"/>
      <c r="ADA50" s="3"/>
      <c r="ADB50" s="3"/>
      <c r="ADC50" s="3"/>
      <c r="ADD50" s="3"/>
      <c r="ADE50" s="3"/>
      <c r="ADF50" s="3"/>
      <c r="ADG50" s="3"/>
      <c r="ADH50" s="3"/>
      <c r="ADI50" s="3"/>
      <c r="ADJ50" s="3"/>
      <c r="ADK50" s="3"/>
      <c r="ADL50" s="3"/>
      <c r="ADM50" s="3"/>
      <c r="ADN50" s="3"/>
      <c r="ADO50" s="3"/>
      <c r="ADP50" s="3"/>
      <c r="ADQ50" s="3"/>
      <c r="ADR50" s="3"/>
      <c r="ADS50" s="3"/>
      <c r="ADT50" s="3"/>
      <c r="ADU50" s="3"/>
      <c r="ADV50" s="3"/>
      <c r="ADW50" s="3"/>
      <c r="ADX50" s="3"/>
      <c r="ADY50" s="3"/>
      <c r="ADZ50" s="3"/>
      <c r="AEA50" s="3"/>
      <c r="AEB50" s="3"/>
      <c r="AEC50" s="3"/>
      <c r="AED50" s="3"/>
      <c r="AEE50" s="3"/>
      <c r="AEF50" s="3"/>
      <c r="AEG50" s="3"/>
      <c r="AEH50" s="3"/>
      <c r="AEI50" s="3"/>
      <c r="AEJ50" s="3"/>
      <c r="AEK50" s="3"/>
      <c r="AEL50" s="3"/>
      <c r="AEM50" s="3"/>
      <c r="AEN50" s="3"/>
      <c r="AEO50" s="3"/>
      <c r="AEP50" s="3"/>
      <c r="AEQ50" s="3"/>
      <c r="AER50" s="3"/>
      <c r="AES50" s="3"/>
      <c r="AET50" s="3"/>
      <c r="AEU50" s="3"/>
      <c r="AEV50" s="3"/>
      <c r="AEW50" s="3"/>
      <c r="AEX50" s="3"/>
      <c r="AEY50" s="3"/>
      <c r="AEZ50" s="3"/>
      <c r="AFA50" s="3"/>
      <c r="AFB50" s="3"/>
      <c r="AFC50" s="3"/>
      <c r="AFD50" s="3"/>
      <c r="AFE50" s="3"/>
      <c r="AFF50" s="3"/>
      <c r="AFG50" s="3"/>
      <c r="AFH50" s="3"/>
      <c r="AFI50" s="3"/>
      <c r="AFJ50" s="3"/>
      <c r="AFK50" s="3"/>
      <c r="AFL50" s="3"/>
      <c r="AFM50" s="3"/>
      <c r="AFN50" s="3"/>
      <c r="AFO50" s="3"/>
      <c r="AFP50" s="3"/>
      <c r="AFQ50" s="3"/>
      <c r="AFR50" s="3"/>
      <c r="AFS50" s="3"/>
      <c r="AFT50" s="3"/>
      <c r="AFU50" s="3"/>
      <c r="AFV50" s="3"/>
      <c r="AFW50" s="3"/>
      <c r="AFX50" s="3"/>
      <c r="AFY50" s="3"/>
      <c r="AFZ50" s="3"/>
      <c r="AGA50" s="3"/>
      <c r="AGB50" s="3"/>
      <c r="AGC50" s="3"/>
      <c r="AGD50" s="3"/>
      <c r="AGE50" s="3"/>
      <c r="AGF50" s="3"/>
      <c r="AGG50" s="3"/>
      <c r="AGH50" s="3"/>
      <c r="AGI50" s="3"/>
      <c r="AGJ50" s="3"/>
      <c r="AGK50" s="3"/>
      <c r="AGL50" s="3"/>
      <c r="AGM50" s="3"/>
      <c r="AGN50" s="3"/>
      <c r="AGO50" s="3"/>
      <c r="AGP50" s="3"/>
      <c r="AGQ50" s="3"/>
      <c r="AGR50" s="3"/>
      <c r="AGS50" s="3"/>
      <c r="AGT50" s="3"/>
      <c r="AGU50" s="3"/>
      <c r="AGV50" s="3"/>
      <c r="AGW50" s="3"/>
      <c r="AGX50" s="3"/>
      <c r="AGY50" s="3"/>
      <c r="AGZ50" s="3"/>
      <c r="AHA50" s="3"/>
      <c r="AHB50" s="3"/>
      <c r="AHC50" s="3"/>
      <c r="AHD50" s="3"/>
      <c r="AHE50" s="3"/>
      <c r="AHF50" s="3"/>
      <c r="AHG50" s="3"/>
      <c r="AHH50" s="3"/>
      <c r="AHI50" s="3"/>
      <c r="AHJ50" s="3"/>
      <c r="AHK50" s="3"/>
      <c r="AHL50" s="3"/>
      <c r="AHM50" s="3"/>
      <c r="AHN50" s="3"/>
      <c r="AHO50" s="3"/>
      <c r="AHP50" s="3"/>
      <c r="AHQ50" s="3"/>
      <c r="AHR50" s="3"/>
      <c r="AHS50" s="3"/>
      <c r="AHT50" s="3"/>
      <c r="AHU50" s="3"/>
      <c r="AHV50" s="3"/>
      <c r="AHW50" s="3"/>
      <c r="AHX50" s="3"/>
      <c r="AHY50" s="3"/>
      <c r="AHZ50" s="3"/>
      <c r="AIA50" s="3"/>
      <c r="AIB50" s="3"/>
      <c r="AIC50" s="3"/>
      <c r="AID50" s="3"/>
      <c r="AIE50" s="3"/>
      <c r="AIF50" s="3"/>
      <c r="AIG50" s="3"/>
      <c r="AIH50" s="3"/>
      <c r="AII50" s="3"/>
      <c r="AIJ50" s="3"/>
      <c r="AIK50" s="3"/>
      <c r="AIL50" s="3"/>
      <c r="AIM50" s="3"/>
      <c r="AIN50" s="3"/>
      <c r="AIO50" s="3"/>
      <c r="AIP50" s="3"/>
      <c r="AIQ50" s="3"/>
      <c r="AIR50" s="3"/>
      <c r="AIS50" s="3"/>
      <c r="AIT50" s="3"/>
      <c r="AIU50" s="3"/>
      <c r="AIV50" s="3"/>
      <c r="AIW50" s="3"/>
      <c r="AIX50" s="3"/>
      <c r="AIY50" s="3"/>
      <c r="AIZ50" s="3"/>
      <c r="AJA50" s="3"/>
      <c r="AJB50" s="3"/>
      <c r="AJC50" s="3"/>
      <c r="AJD50" s="3"/>
      <c r="AJE50" s="3"/>
      <c r="AJF50" s="3"/>
      <c r="AJG50" s="3"/>
      <c r="AJH50" s="3"/>
      <c r="AJI50" s="3"/>
      <c r="AJJ50" s="3"/>
      <c r="AJK50" s="3"/>
      <c r="AJL50" s="3"/>
      <c r="AJM50" s="3"/>
      <c r="AJN50" s="3"/>
      <c r="AJO50" s="3"/>
      <c r="AJP50" s="3"/>
      <c r="AJQ50" s="3"/>
      <c r="AJR50" s="3"/>
      <c r="AJS50" s="3"/>
      <c r="AJT50" s="3"/>
      <c r="AJU50" s="3"/>
      <c r="AJV50" s="3"/>
      <c r="AJW50" s="3"/>
      <c r="AJX50" s="3"/>
      <c r="AJY50" s="3"/>
      <c r="AJZ50" s="3"/>
      <c r="AKA50" s="3"/>
      <c r="AKB50" s="3"/>
      <c r="AKC50" s="3"/>
      <c r="AKD50" s="3"/>
      <c r="AKE50" s="3"/>
      <c r="AKF50" s="3"/>
      <c r="AKG50" s="3"/>
      <c r="AKH50" s="3"/>
      <c r="AKI50" s="3"/>
      <c r="AKJ50" s="3"/>
      <c r="AKK50" s="3"/>
      <c r="AKL50" s="3"/>
      <c r="AKM50" s="3"/>
      <c r="AKN50" s="3"/>
      <c r="AKO50" s="3"/>
      <c r="AKP50" s="3"/>
      <c r="AKQ50" s="3"/>
      <c r="AKR50" s="3"/>
      <c r="AKS50" s="3"/>
      <c r="AKT50" s="3"/>
      <c r="AKU50" s="3"/>
      <c r="AKV50" s="3"/>
      <c r="AKW50" s="3"/>
      <c r="AKX50" s="3"/>
      <c r="AKY50" s="3"/>
      <c r="AKZ50" s="3"/>
      <c r="ALA50" s="3"/>
      <c r="ALB50" s="3"/>
      <c r="ALC50" s="3"/>
      <c r="ALD50" s="3"/>
      <c r="ALE50" s="3"/>
      <c r="ALF50" s="3"/>
      <c r="ALG50" s="3"/>
      <c r="ALH50" s="3"/>
      <c r="ALI50" s="3"/>
      <c r="ALJ50" s="3"/>
      <c r="ALK50" s="3"/>
      <c r="ALL50" s="3"/>
      <c r="ALM50" s="3"/>
      <c r="ALN50" s="3"/>
      <c r="ALO50" s="3"/>
      <c r="ALP50" s="3"/>
      <c r="ALQ50" s="3"/>
      <c r="ALR50" s="3"/>
      <c r="ALS50" s="3"/>
      <c r="ALT50" s="3"/>
      <c r="ALU50" s="3"/>
      <c r="ALV50" s="3"/>
      <c r="ALW50" s="3"/>
      <c r="ALX50" s="3"/>
      <c r="ALY50" s="3"/>
      <c r="ALZ50" s="3"/>
      <c r="AMA50" s="3"/>
      <c r="AMB50" s="3"/>
      <c r="AMC50" s="3"/>
      <c r="AMD50" s="3"/>
      <c r="AME50" s="3"/>
      <c r="AMF50" s="3"/>
      <c r="AMG50" s="3"/>
      <c r="AMH50" s="3"/>
      <c r="AMI50" s="3"/>
      <c r="AMJ50" s="3"/>
      <c r="AMK50" s="3"/>
    </row>
    <row r="51" spans="1:1025" ht="25.5" x14ac:dyDescent="0.25">
      <c r="A51" s="35"/>
      <c r="B51" s="35" t="s">
        <v>58</v>
      </c>
      <c r="C51" s="24">
        <v>1064206.31</v>
      </c>
      <c r="D51" s="34">
        <f t="shared" ref="D51:N51" si="1">D48*1.2498</f>
        <v>9170.1073530312005</v>
      </c>
      <c r="E51" s="34">
        <f t="shared" si="1"/>
        <v>61064.731286986804</v>
      </c>
      <c r="F51" s="34">
        <f t="shared" si="1"/>
        <v>85539.471321927602</v>
      </c>
      <c r="G51" s="34">
        <f t="shared" si="1"/>
        <v>167052.85520342999</v>
      </c>
      <c r="H51" s="34">
        <f t="shared" si="1"/>
        <v>158411.78698809119</v>
      </c>
      <c r="I51" s="34">
        <f t="shared" si="1"/>
        <v>167914.38344185322</v>
      </c>
      <c r="J51" s="34">
        <f t="shared" si="1"/>
        <v>186129.48434057823</v>
      </c>
      <c r="K51" s="34">
        <f t="shared" si="1"/>
        <v>102713.01644999397</v>
      </c>
      <c r="L51" s="34">
        <f t="shared" si="1"/>
        <v>100385.71964582101</v>
      </c>
      <c r="M51" s="34">
        <f t="shared" si="1"/>
        <v>25847.277606286803</v>
      </c>
      <c r="N51" s="24">
        <v>1064206.31</v>
      </c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  <c r="IU51" s="3"/>
      <c r="IV51" s="3"/>
      <c r="IW51" s="3"/>
      <c r="IX51" s="3"/>
      <c r="IY51" s="3"/>
      <c r="IZ51" s="3"/>
      <c r="JA51" s="3"/>
      <c r="JB51" s="3"/>
      <c r="JC51" s="3"/>
      <c r="JD51" s="3"/>
      <c r="JE51" s="3"/>
      <c r="JF51" s="3"/>
      <c r="JG51" s="3"/>
      <c r="JH51" s="3"/>
      <c r="JI51" s="3"/>
      <c r="JJ51" s="3"/>
      <c r="JK51" s="3"/>
      <c r="JL51" s="3"/>
      <c r="JM51" s="3"/>
      <c r="JN51" s="3"/>
      <c r="JO51" s="3"/>
      <c r="JP51" s="3"/>
      <c r="JQ51" s="3"/>
      <c r="JR51" s="3"/>
      <c r="JS51" s="3"/>
      <c r="JT51" s="3"/>
      <c r="JU51" s="3"/>
      <c r="JV51" s="3"/>
      <c r="JW51" s="3"/>
      <c r="JX51" s="3"/>
      <c r="JY51" s="3"/>
      <c r="JZ51" s="3"/>
      <c r="KA51" s="3"/>
      <c r="KB51" s="3"/>
      <c r="KC51" s="3"/>
      <c r="KD51" s="3"/>
      <c r="KE51" s="3"/>
      <c r="KF51" s="3"/>
      <c r="KG51" s="3"/>
      <c r="KH51" s="3"/>
      <c r="KI51" s="3"/>
      <c r="KJ51" s="3"/>
      <c r="KK51" s="3"/>
      <c r="KL51" s="3"/>
      <c r="KM51" s="3"/>
      <c r="KN51" s="3"/>
      <c r="KO51" s="3"/>
      <c r="KP51" s="3"/>
      <c r="KQ51" s="3"/>
      <c r="KR51" s="3"/>
      <c r="KS51" s="3"/>
      <c r="KT51" s="3"/>
      <c r="KU51" s="3"/>
      <c r="KV51" s="3"/>
      <c r="KW51" s="3"/>
      <c r="KX51" s="3"/>
      <c r="KY51" s="3"/>
      <c r="KZ51" s="3"/>
      <c r="LA51" s="3"/>
      <c r="LB51" s="3"/>
      <c r="LC51" s="3"/>
      <c r="LD51" s="3"/>
      <c r="LE51" s="3"/>
      <c r="LF51" s="3"/>
      <c r="LG51" s="3"/>
      <c r="LH51" s="3"/>
      <c r="LI51" s="3"/>
      <c r="LJ51" s="3"/>
      <c r="LK51" s="3"/>
      <c r="LL51" s="3"/>
      <c r="LM51" s="3"/>
      <c r="LN51" s="3"/>
      <c r="LO51" s="3"/>
      <c r="LP51" s="3"/>
      <c r="LQ51" s="3"/>
      <c r="LR51" s="3"/>
      <c r="LS51" s="3"/>
      <c r="LT51" s="3"/>
      <c r="LU51" s="3"/>
      <c r="LV51" s="3"/>
      <c r="LW51" s="3"/>
      <c r="LX51" s="3"/>
      <c r="LY51" s="3"/>
      <c r="LZ51" s="3"/>
      <c r="MA51" s="3"/>
      <c r="MB51" s="3"/>
      <c r="MC51" s="3"/>
      <c r="MD51" s="3"/>
      <c r="ME51" s="3"/>
      <c r="MF51" s="3"/>
      <c r="MG51" s="3"/>
      <c r="MH51" s="3"/>
      <c r="MI51" s="3"/>
      <c r="MJ51" s="3"/>
      <c r="MK51" s="3"/>
      <c r="ML51" s="3"/>
      <c r="MM51" s="3"/>
      <c r="MN51" s="3"/>
      <c r="MO51" s="3"/>
      <c r="MP51" s="3"/>
      <c r="MQ51" s="3"/>
      <c r="MR51" s="3"/>
      <c r="MS51" s="3"/>
      <c r="MT51" s="3"/>
      <c r="MU51" s="3"/>
      <c r="MV51" s="3"/>
      <c r="MW51" s="3"/>
      <c r="MX51" s="3"/>
      <c r="MY51" s="3"/>
      <c r="MZ51" s="3"/>
      <c r="NA51" s="3"/>
      <c r="NB51" s="3"/>
      <c r="NC51" s="3"/>
      <c r="ND51" s="3"/>
      <c r="NE51" s="3"/>
      <c r="NF51" s="3"/>
      <c r="NG51" s="3"/>
      <c r="NH51" s="3"/>
      <c r="NI51" s="3"/>
      <c r="NJ51" s="3"/>
      <c r="NK51" s="3"/>
      <c r="NL51" s="3"/>
      <c r="NM51" s="3"/>
      <c r="NN51" s="3"/>
      <c r="NO51" s="3"/>
      <c r="NP51" s="3"/>
      <c r="NQ51" s="3"/>
      <c r="NR51" s="3"/>
      <c r="NS51" s="3"/>
      <c r="NT51" s="3"/>
      <c r="NU51" s="3"/>
      <c r="NV51" s="3"/>
      <c r="NW51" s="3"/>
      <c r="NX51" s="3"/>
      <c r="NY51" s="3"/>
      <c r="NZ51" s="3"/>
      <c r="OA51" s="3"/>
      <c r="OB51" s="3"/>
      <c r="OC51" s="3"/>
      <c r="OD51" s="3"/>
      <c r="OE51" s="3"/>
      <c r="OF51" s="3"/>
      <c r="OG51" s="3"/>
      <c r="OH51" s="3"/>
      <c r="OI51" s="3"/>
      <c r="OJ51" s="3"/>
      <c r="OK51" s="3"/>
      <c r="OL51" s="3"/>
      <c r="OM51" s="3"/>
      <c r="ON51" s="3"/>
      <c r="OO51" s="3"/>
      <c r="OP51" s="3"/>
      <c r="OQ51" s="3"/>
      <c r="OR51" s="3"/>
      <c r="OS51" s="3"/>
      <c r="OT51" s="3"/>
      <c r="OU51" s="3"/>
      <c r="OV51" s="3"/>
      <c r="OW51" s="3"/>
      <c r="OX51" s="3"/>
      <c r="OY51" s="3"/>
      <c r="OZ51" s="3"/>
      <c r="PA51" s="3"/>
      <c r="PB51" s="3"/>
      <c r="PC51" s="3"/>
      <c r="PD51" s="3"/>
      <c r="PE51" s="3"/>
      <c r="PF51" s="3"/>
      <c r="PG51" s="3"/>
      <c r="PH51" s="3"/>
      <c r="PI51" s="3"/>
      <c r="PJ51" s="3"/>
      <c r="PK51" s="3"/>
      <c r="PL51" s="3"/>
      <c r="PM51" s="3"/>
      <c r="PN51" s="3"/>
      <c r="PO51" s="3"/>
      <c r="PP51" s="3"/>
      <c r="PQ51" s="3"/>
      <c r="PR51" s="3"/>
      <c r="PS51" s="3"/>
      <c r="PT51" s="3"/>
      <c r="PU51" s="3"/>
      <c r="PV51" s="3"/>
      <c r="PW51" s="3"/>
      <c r="PX51" s="3"/>
      <c r="PY51" s="3"/>
      <c r="PZ51" s="3"/>
      <c r="QA51" s="3"/>
      <c r="QB51" s="3"/>
      <c r="QC51" s="3"/>
      <c r="QD51" s="3"/>
      <c r="QE51" s="3"/>
      <c r="QF51" s="3"/>
      <c r="QG51" s="3"/>
      <c r="QH51" s="3"/>
      <c r="QI51" s="3"/>
      <c r="QJ51" s="3"/>
      <c r="QK51" s="3"/>
      <c r="QL51" s="3"/>
      <c r="QM51" s="3"/>
      <c r="QN51" s="3"/>
      <c r="QO51" s="3"/>
      <c r="QP51" s="3"/>
      <c r="QQ51" s="3"/>
      <c r="QR51" s="3"/>
      <c r="QS51" s="3"/>
      <c r="QT51" s="3"/>
      <c r="QU51" s="3"/>
      <c r="QV51" s="3"/>
      <c r="QW51" s="3"/>
      <c r="QX51" s="3"/>
      <c r="QY51" s="3"/>
      <c r="QZ51" s="3"/>
      <c r="RA51" s="3"/>
      <c r="RB51" s="3"/>
      <c r="RC51" s="3"/>
      <c r="RD51" s="3"/>
      <c r="RE51" s="3"/>
      <c r="RF51" s="3"/>
      <c r="RG51" s="3"/>
      <c r="RH51" s="3"/>
      <c r="RI51" s="3"/>
      <c r="RJ51" s="3"/>
      <c r="RK51" s="3"/>
      <c r="RL51" s="3"/>
      <c r="RM51" s="3"/>
      <c r="RN51" s="3"/>
      <c r="RO51" s="3"/>
      <c r="RP51" s="3"/>
      <c r="RQ51" s="3"/>
      <c r="RR51" s="3"/>
      <c r="RS51" s="3"/>
      <c r="RT51" s="3"/>
      <c r="RU51" s="3"/>
      <c r="RV51" s="3"/>
      <c r="RW51" s="3"/>
      <c r="RX51" s="3"/>
      <c r="RY51" s="3"/>
      <c r="RZ51" s="3"/>
      <c r="SA51" s="3"/>
      <c r="SB51" s="3"/>
      <c r="SC51" s="3"/>
      <c r="SD51" s="3"/>
      <c r="SE51" s="3"/>
      <c r="SF51" s="3"/>
      <c r="SG51" s="3"/>
      <c r="SH51" s="3"/>
      <c r="SI51" s="3"/>
      <c r="SJ51" s="3"/>
      <c r="SK51" s="3"/>
      <c r="SL51" s="3"/>
      <c r="SM51" s="3"/>
      <c r="SN51" s="3"/>
      <c r="SO51" s="3"/>
      <c r="SP51" s="3"/>
      <c r="SQ51" s="3"/>
      <c r="SR51" s="3"/>
      <c r="SS51" s="3"/>
      <c r="ST51" s="3"/>
      <c r="SU51" s="3"/>
      <c r="SV51" s="3"/>
      <c r="SW51" s="3"/>
      <c r="SX51" s="3"/>
      <c r="SY51" s="3"/>
      <c r="SZ51" s="3"/>
      <c r="TA51" s="3"/>
      <c r="TB51" s="3"/>
      <c r="TC51" s="3"/>
      <c r="TD51" s="3"/>
      <c r="TE51" s="3"/>
      <c r="TF51" s="3"/>
      <c r="TG51" s="3"/>
      <c r="TH51" s="3"/>
      <c r="TI51" s="3"/>
      <c r="TJ51" s="3"/>
      <c r="TK51" s="3"/>
      <c r="TL51" s="3"/>
      <c r="TM51" s="3"/>
      <c r="TN51" s="3"/>
      <c r="TO51" s="3"/>
      <c r="TP51" s="3"/>
      <c r="TQ51" s="3"/>
      <c r="TR51" s="3"/>
      <c r="TS51" s="3"/>
      <c r="TT51" s="3"/>
      <c r="TU51" s="3"/>
      <c r="TV51" s="3"/>
      <c r="TW51" s="3"/>
      <c r="TX51" s="3"/>
      <c r="TY51" s="3"/>
      <c r="TZ51" s="3"/>
      <c r="UA51" s="3"/>
      <c r="UB51" s="3"/>
      <c r="UC51" s="3"/>
      <c r="UD51" s="3"/>
      <c r="UE51" s="3"/>
      <c r="UF51" s="3"/>
      <c r="UG51" s="3"/>
      <c r="UH51" s="3"/>
      <c r="UI51" s="3"/>
      <c r="UJ51" s="3"/>
      <c r="UK51" s="3"/>
      <c r="UL51" s="3"/>
      <c r="UM51" s="3"/>
      <c r="UN51" s="3"/>
      <c r="UO51" s="3"/>
      <c r="UP51" s="3"/>
      <c r="UQ51" s="3"/>
      <c r="UR51" s="3"/>
      <c r="US51" s="3"/>
      <c r="UT51" s="3"/>
      <c r="UU51" s="3"/>
      <c r="UV51" s="3"/>
      <c r="UW51" s="3"/>
      <c r="UX51" s="3"/>
      <c r="UY51" s="3"/>
      <c r="UZ51" s="3"/>
      <c r="VA51" s="3"/>
      <c r="VB51" s="3"/>
      <c r="VC51" s="3"/>
      <c r="VD51" s="3"/>
      <c r="VE51" s="3"/>
      <c r="VF51" s="3"/>
      <c r="VG51" s="3"/>
      <c r="VH51" s="3"/>
      <c r="VI51" s="3"/>
      <c r="VJ51" s="3"/>
      <c r="VK51" s="3"/>
      <c r="VL51" s="3"/>
      <c r="VM51" s="3"/>
      <c r="VN51" s="3"/>
      <c r="VO51" s="3"/>
      <c r="VP51" s="3"/>
      <c r="VQ51" s="3"/>
      <c r="VR51" s="3"/>
      <c r="VS51" s="3"/>
      <c r="VT51" s="3"/>
      <c r="VU51" s="3"/>
      <c r="VV51" s="3"/>
      <c r="VW51" s="3"/>
      <c r="VX51" s="3"/>
      <c r="VY51" s="3"/>
      <c r="VZ51" s="3"/>
      <c r="WA51" s="3"/>
      <c r="WB51" s="3"/>
      <c r="WC51" s="3"/>
      <c r="WD51" s="3"/>
      <c r="WE51" s="3"/>
      <c r="WF51" s="3"/>
      <c r="WG51" s="3"/>
      <c r="WH51" s="3"/>
      <c r="WI51" s="3"/>
      <c r="WJ51" s="3"/>
      <c r="WK51" s="3"/>
      <c r="WL51" s="3"/>
      <c r="WM51" s="3"/>
      <c r="WN51" s="3"/>
      <c r="WO51" s="3"/>
      <c r="WP51" s="3"/>
      <c r="WQ51" s="3"/>
      <c r="WR51" s="3"/>
      <c r="WS51" s="3"/>
      <c r="WT51" s="3"/>
      <c r="WU51" s="3"/>
      <c r="WV51" s="3"/>
      <c r="WW51" s="3"/>
      <c r="WX51" s="3"/>
      <c r="WY51" s="3"/>
      <c r="WZ51" s="3"/>
      <c r="XA51" s="3"/>
      <c r="XB51" s="3"/>
      <c r="XC51" s="3"/>
      <c r="XD51" s="3"/>
      <c r="XE51" s="3"/>
      <c r="XF51" s="3"/>
      <c r="XG51" s="3"/>
      <c r="XH51" s="3"/>
      <c r="XI51" s="3"/>
      <c r="XJ51" s="3"/>
      <c r="XK51" s="3"/>
      <c r="XL51" s="3"/>
      <c r="XM51" s="3"/>
      <c r="XN51" s="3"/>
      <c r="XO51" s="3"/>
      <c r="XP51" s="3"/>
      <c r="XQ51" s="3"/>
      <c r="XR51" s="3"/>
      <c r="XS51" s="3"/>
      <c r="XT51" s="3"/>
      <c r="XU51" s="3"/>
      <c r="XV51" s="3"/>
      <c r="XW51" s="3"/>
      <c r="XX51" s="3"/>
      <c r="XY51" s="3"/>
      <c r="XZ51" s="3"/>
      <c r="YA51" s="3"/>
      <c r="YB51" s="3"/>
      <c r="YC51" s="3"/>
      <c r="YD51" s="3"/>
      <c r="YE51" s="3"/>
      <c r="YF51" s="3"/>
      <c r="YG51" s="3"/>
      <c r="YH51" s="3"/>
      <c r="YI51" s="3"/>
      <c r="YJ51" s="3"/>
      <c r="YK51" s="3"/>
      <c r="YL51" s="3"/>
      <c r="YM51" s="3"/>
      <c r="YN51" s="3"/>
      <c r="YO51" s="3"/>
      <c r="YP51" s="3"/>
      <c r="YQ51" s="3"/>
      <c r="YR51" s="3"/>
      <c r="YS51" s="3"/>
      <c r="YT51" s="3"/>
      <c r="YU51" s="3"/>
      <c r="YV51" s="3"/>
      <c r="YW51" s="3"/>
      <c r="YX51" s="3"/>
      <c r="YY51" s="3"/>
      <c r="YZ51" s="3"/>
      <c r="ZA51" s="3"/>
      <c r="ZB51" s="3"/>
      <c r="ZC51" s="3"/>
      <c r="ZD51" s="3"/>
      <c r="ZE51" s="3"/>
      <c r="ZF51" s="3"/>
      <c r="ZG51" s="3"/>
      <c r="ZH51" s="3"/>
      <c r="ZI51" s="3"/>
      <c r="ZJ51" s="3"/>
      <c r="ZK51" s="3"/>
      <c r="ZL51" s="3"/>
      <c r="ZM51" s="3"/>
      <c r="ZN51" s="3"/>
      <c r="ZO51" s="3"/>
      <c r="ZP51" s="3"/>
      <c r="ZQ51" s="3"/>
      <c r="ZR51" s="3"/>
      <c r="ZS51" s="3"/>
      <c r="ZT51" s="3"/>
      <c r="ZU51" s="3"/>
      <c r="ZV51" s="3"/>
      <c r="ZW51" s="3"/>
      <c r="ZX51" s="3"/>
      <c r="ZY51" s="3"/>
      <c r="ZZ51" s="3"/>
      <c r="AAA51" s="3"/>
      <c r="AAB51" s="3"/>
      <c r="AAC51" s="3"/>
      <c r="AAD51" s="3"/>
      <c r="AAE51" s="3"/>
      <c r="AAF51" s="3"/>
      <c r="AAG51" s="3"/>
      <c r="AAH51" s="3"/>
      <c r="AAI51" s="3"/>
      <c r="AAJ51" s="3"/>
      <c r="AAK51" s="3"/>
      <c r="AAL51" s="3"/>
      <c r="AAM51" s="3"/>
      <c r="AAN51" s="3"/>
      <c r="AAO51" s="3"/>
      <c r="AAP51" s="3"/>
      <c r="AAQ51" s="3"/>
      <c r="AAR51" s="3"/>
      <c r="AAS51" s="3"/>
      <c r="AAT51" s="3"/>
      <c r="AAU51" s="3"/>
      <c r="AAV51" s="3"/>
      <c r="AAW51" s="3"/>
      <c r="AAX51" s="3"/>
      <c r="AAY51" s="3"/>
      <c r="AAZ51" s="3"/>
      <c r="ABA51" s="3"/>
      <c r="ABB51" s="3"/>
      <c r="ABC51" s="3"/>
      <c r="ABD51" s="3"/>
      <c r="ABE51" s="3"/>
      <c r="ABF51" s="3"/>
      <c r="ABG51" s="3"/>
      <c r="ABH51" s="3"/>
      <c r="ABI51" s="3"/>
      <c r="ABJ51" s="3"/>
      <c r="ABK51" s="3"/>
      <c r="ABL51" s="3"/>
      <c r="ABM51" s="3"/>
      <c r="ABN51" s="3"/>
      <c r="ABO51" s="3"/>
      <c r="ABP51" s="3"/>
      <c r="ABQ51" s="3"/>
      <c r="ABR51" s="3"/>
      <c r="ABS51" s="3"/>
      <c r="ABT51" s="3"/>
      <c r="ABU51" s="3"/>
      <c r="ABV51" s="3"/>
      <c r="ABW51" s="3"/>
      <c r="ABX51" s="3"/>
      <c r="ABY51" s="3"/>
      <c r="ABZ51" s="3"/>
      <c r="ACA51" s="3"/>
      <c r="ACB51" s="3"/>
      <c r="ACC51" s="3"/>
      <c r="ACD51" s="3"/>
      <c r="ACE51" s="3"/>
      <c r="ACF51" s="3"/>
      <c r="ACG51" s="3"/>
      <c r="ACH51" s="3"/>
      <c r="ACI51" s="3"/>
      <c r="ACJ51" s="3"/>
      <c r="ACK51" s="3"/>
      <c r="ACL51" s="3"/>
      <c r="ACM51" s="3"/>
      <c r="ACN51" s="3"/>
      <c r="ACO51" s="3"/>
      <c r="ACP51" s="3"/>
      <c r="ACQ51" s="3"/>
      <c r="ACR51" s="3"/>
      <c r="ACS51" s="3"/>
      <c r="ACT51" s="3"/>
      <c r="ACU51" s="3"/>
      <c r="ACV51" s="3"/>
      <c r="ACW51" s="3"/>
      <c r="ACX51" s="3"/>
      <c r="ACY51" s="3"/>
      <c r="ACZ51" s="3"/>
      <c r="ADA51" s="3"/>
      <c r="ADB51" s="3"/>
      <c r="ADC51" s="3"/>
      <c r="ADD51" s="3"/>
      <c r="ADE51" s="3"/>
      <c r="ADF51" s="3"/>
      <c r="ADG51" s="3"/>
      <c r="ADH51" s="3"/>
      <c r="ADI51" s="3"/>
      <c r="ADJ51" s="3"/>
      <c r="ADK51" s="3"/>
      <c r="ADL51" s="3"/>
      <c r="ADM51" s="3"/>
      <c r="ADN51" s="3"/>
      <c r="ADO51" s="3"/>
      <c r="ADP51" s="3"/>
      <c r="ADQ51" s="3"/>
      <c r="ADR51" s="3"/>
      <c r="ADS51" s="3"/>
      <c r="ADT51" s="3"/>
      <c r="ADU51" s="3"/>
      <c r="ADV51" s="3"/>
      <c r="ADW51" s="3"/>
      <c r="ADX51" s="3"/>
      <c r="ADY51" s="3"/>
      <c r="ADZ51" s="3"/>
      <c r="AEA51" s="3"/>
      <c r="AEB51" s="3"/>
      <c r="AEC51" s="3"/>
      <c r="AED51" s="3"/>
      <c r="AEE51" s="3"/>
      <c r="AEF51" s="3"/>
      <c r="AEG51" s="3"/>
      <c r="AEH51" s="3"/>
      <c r="AEI51" s="3"/>
      <c r="AEJ51" s="3"/>
      <c r="AEK51" s="3"/>
      <c r="AEL51" s="3"/>
      <c r="AEM51" s="3"/>
      <c r="AEN51" s="3"/>
      <c r="AEO51" s="3"/>
      <c r="AEP51" s="3"/>
      <c r="AEQ51" s="3"/>
      <c r="AER51" s="3"/>
      <c r="AES51" s="3"/>
      <c r="AET51" s="3"/>
      <c r="AEU51" s="3"/>
      <c r="AEV51" s="3"/>
      <c r="AEW51" s="3"/>
      <c r="AEX51" s="3"/>
      <c r="AEY51" s="3"/>
      <c r="AEZ51" s="3"/>
      <c r="AFA51" s="3"/>
      <c r="AFB51" s="3"/>
      <c r="AFC51" s="3"/>
      <c r="AFD51" s="3"/>
      <c r="AFE51" s="3"/>
      <c r="AFF51" s="3"/>
      <c r="AFG51" s="3"/>
      <c r="AFH51" s="3"/>
      <c r="AFI51" s="3"/>
      <c r="AFJ51" s="3"/>
      <c r="AFK51" s="3"/>
      <c r="AFL51" s="3"/>
      <c r="AFM51" s="3"/>
      <c r="AFN51" s="3"/>
      <c r="AFO51" s="3"/>
      <c r="AFP51" s="3"/>
      <c r="AFQ51" s="3"/>
      <c r="AFR51" s="3"/>
      <c r="AFS51" s="3"/>
      <c r="AFT51" s="3"/>
      <c r="AFU51" s="3"/>
      <c r="AFV51" s="3"/>
      <c r="AFW51" s="3"/>
      <c r="AFX51" s="3"/>
      <c r="AFY51" s="3"/>
      <c r="AFZ51" s="3"/>
      <c r="AGA51" s="3"/>
      <c r="AGB51" s="3"/>
      <c r="AGC51" s="3"/>
      <c r="AGD51" s="3"/>
      <c r="AGE51" s="3"/>
      <c r="AGF51" s="3"/>
      <c r="AGG51" s="3"/>
      <c r="AGH51" s="3"/>
      <c r="AGI51" s="3"/>
      <c r="AGJ51" s="3"/>
      <c r="AGK51" s="3"/>
      <c r="AGL51" s="3"/>
      <c r="AGM51" s="3"/>
      <c r="AGN51" s="3"/>
      <c r="AGO51" s="3"/>
      <c r="AGP51" s="3"/>
      <c r="AGQ51" s="3"/>
      <c r="AGR51" s="3"/>
      <c r="AGS51" s="3"/>
      <c r="AGT51" s="3"/>
      <c r="AGU51" s="3"/>
      <c r="AGV51" s="3"/>
      <c r="AGW51" s="3"/>
      <c r="AGX51" s="3"/>
      <c r="AGY51" s="3"/>
      <c r="AGZ51" s="3"/>
      <c r="AHA51" s="3"/>
      <c r="AHB51" s="3"/>
      <c r="AHC51" s="3"/>
      <c r="AHD51" s="3"/>
      <c r="AHE51" s="3"/>
      <c r="AHF51" s="3"/>
      <c r="AHG51" s="3"/>
      <c r="AHH51" s="3"/>
      <c r="AHI51" s="3"/>
      <c r="AHJ51" s="3"/>
      <c r="AHK51" s="3"/>
      <c r="AHL51" s="3"/>
      <c r="AHM51" s="3"/>
      <c r="AHN51" s="3"/>
      <c r="AHO51" s="3"/>
      <c r="AHP51" s="3"/>
      <c r="AHQ51" s="3"/>
      <c r="AHR51" s="3"/>
      <c r="AHS51" s="3"/>
      <c r="AHT51" s="3"/>
      <c r="AHU51" s="3"/>
      <c r="AHV51" s="3"/>
      <c r="AHW51" s="3"/>
      <c r="AHX51" s="3"/>
      <c r="AHY51" s="3"/>
      <c r="AHZ51" s="3"/>
      <c r="AIA51" s="3"/>
      <c r="AIB51" s="3"/>
      <c r="AIC51" s="3"/>
      <c r="AID51" s="3"/>
      <c r="AIE51" s="3"/>
      <c r="AIF51" s="3"/>
      <c r="AIG51" s="3"/>
      <c r="AIH51" s="3"/>
      <c r="AII51" s="3"/>
      <c r="AIJ51" s="3"/>
      <c r="AIK51" s="3"/>
      <c r="AIL51" s="3"/>
      <c r="AIM51" s="3"/>
      <c r="AIN51" s="3"/>
      <c r="AIO51" s="3"/>
      <c r="AIP51" s="3"/>
      <c r="AIQ51" s="3"/>
      <c r="AIR51" s="3"/>
      <c r="AIS51" s="3"/>
      <c r="AIT51" s="3"/>
      <c r="AIU51" s="3"/>
      <c r="AIV51" s="3"/>
      <c r="AIW51" s="3"/>
      <c r="AIX51" s="3"/>
      <c r="AIY51" s="3"/>
      <c r="AIZ51" s="3"/>
      <c r="AJA51" s="3"/>
      <c r="AJB51" s="3"/>
      <c r="AJC51" s="3"/>
      <c r="AJD51" s="3"/>
      <c r="AJE51" s="3"/>
      <c r="AJF51" s="3"/>
      <c r="AJG51" s="3"/>
      <c r="AJH51" s="3"/>
      <c r="AJI51" s="3"/>
      <c r="AJJ51" s="3"/>
      <c r="AJK51" s="3"/>
      <c r="AJL51" s="3"/>
      <c r="AJM51" s="3"/>
      <c r="AJN51" s="3"/>
      <c r="AJO51" s="3"/>
      <c r="AJP51" s="3"/>
      <c r="AJQ51" s="3"/>
      <c r="AJR51" s="3"/>
      <c r="AJS51" s="3"/>
      <c r="AJT51" s="3"/>
      <c r="AJU51" s="3"/>
      <c r="AJV51" s="3"/>
      <c r="AJW51" s="3"/>
      <c r="AJX51" s="3"/>
      <c r="AJY51" s="3"/>
      <c r="AJZ51" s="3"/>
      <c r="AKA51" s="3"/>
      <c r="AKB51" s="3"/>
      <c r="AKC51" s="3"/>
      <c r="AKD51" s="3"/>
      <c r="AKE51" s="3"/>
      <c r="AKF51" s="3"/>
      <c r="AKG51" s="3"/>
      <c r="AKH51" s="3"/>
      <c r="AKI51" s="3"/>
      <c r="AKJ51" s="3"/>
      <c r="AKK51" s="3"/>
      <c r="AKL51" s="3"/>
      <c r="AKM51" s="3"/>
      <c r="AKN51" s="3"/>
      <c r="AKO51" s="3"/>
      <c r="AKP51" s="3"/>
      <c r="AKQ51" s="3"/>
      <c r="AKR51" s="3"/>
      <c r="AKS51" s="3"/>
      <c r="AKT51" s="3"/>
      <c r="AKU51" s="3"/>
      <c r="AKV51" s="3"/>
      <c r="AKW51" s="3"/>
      <c r="AKX51" s="3"/>
      <c r="AKY51" s="3"/>
      <c r="AKZ51" s="3"/>
      <c r="ALA51" s="3"/>
      <c r="ALB51" s="3"/>
      <c r="ALC51" s="3"/>
      <c r="ALD51" s="3"/>
      <c r="ALE51" s="3"/>
      <c r="ALF51" s="3"/>
      <c r="ALG51" s="3"/>
      <c r="ALH51" s="3"/>
      <c r="ALI51" s="3"/>
      <c r="ALJ51" s="3"/>
      <c r="ALK51" s="3"/>
      <c r="ALL51" s="3"/>
      <c r="ALM51" s="3"/>
      <c r="ALN51" s="3"/>
      <c r="ALO51" s="3"/>
      <c r="ALP51" s="3"/>
      <c r="ALQ51" s="3"/>
      <c r="ALR51" s="3"/>
      <c r="ALS51" s="3"/>
      <c r="ALT51" s="3"/>
      <c r="ALU51" s="3"/>
      <c r="ALV51" s="3"/>
      <c r="ALW51" s="3"/>
      <c r="ALX51" s="3"/>
      <c r="ALY51" s="3"/>
      <c r="ALZ51" s="3"/>
      <c r="AMA51" s="3"/>
      <c r="AMB51" s="3"/>
      <c r="AMC51" s="3"/>
      <c r="AMD51" s="3"/>
      <c r="AME51" s="3"/>
      <c r="AMF51" s="3"/>
      <c r="AMG51" s="3"/>
      <c r="AMH51" s="3"/>
      <c r="AMI51" s="3"/>
      <c r="AMJ51" s="3"/>
      <c r="AMK51" s="3"/>
    </row>
    <row r="52" spans="1:1025" x14ac:dyDescent="0.25">
      <c r="A52" s="33"/>
      <c r="B52" s="33"/>
      <c r="C52" s="34"/>
      <c r="D52" s="27">
        <f>(D51/C51)</f>
        <v>8.6168511376625827E-3</v>
      </c>
      <c r="E52" s="27">
        <f>(E51/C51)</f>
        <v>5.7380538635395613E-2</v>
      </c>
      <c r="F52" s="27">
        <f>(F51/C51)</f>
        <v>8.0378654512890071E-2</v>
      </c>
      <c r="G52" s="27">
        <f>(G51/C51)</f>
        <v>0.15697412581910924</v>
      </c>
      <c r="H52" s="27">
        <f>(H51/C51)</f>
        <v>0.14885439552420168</v>
      </c>
      <c r="I52" s="27">
        <f>(I51/C51)</f>
        <v>0.1577836758380555</v>
      </c>
      <c r="J52" s="27">
        <f>(J51/C51)</f>
        <v>0.1748998127445591</v>
      </c>
      <c r="K52" s="27">
        <f>(K51/C51)</f>
        <v>9.6516075393307865E-2</v>
      </c>
      <c r="L52" s="27">
        <f>(L51/C51)</f>
        <v>9.4329190404650959E-2</v>
      </c>
      <c r="M52" s="27">
        <f>(M51/C51)</f>
        <v>2.4287844719025207E-2</v>
      </c>
      <c r="N52" s="27">
        <f>SUM(M52+L52+K52+J52+I52+H52+G52+F52+E52+D52)</f>
        <v>1.0000211647288579</v>
      </c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  <c r="IK52" s="3"/>
      <c r="IL52" s="3"/>
      <c r="IM52" s="3"/>
      <c r="IN52" s="3"/>
      <c r="IO52" s="3"/>
      <c r="IP52" s="3"/>
      <c r="IQ52" s="3"/>
      <c r="IR52" s="3"/>
      <c r="IS52" s="3"/>
      <c r="IT52" s="3"/>
      <c r="IU52" s="3"/>
      <c r="IV52" s="3"/>
      <c r="IW52" s="3"/>
      <c r="IX52" s="3"/>
      <c r="IY52" s="3"/>
      <c r="IZ52" s="3"/>
      <c r="JA52" s="3"/>
      <c r="JB52" s="3"/>
      <c r="JC52" s="3"/>
      <c r="JD52" s="3"/>
      <c r="JE52" s="3"/>
      <c r="JF52" s="3"/>
      <c r="JG52" s="3"/>
      <c r="JH52" s="3"/>
      <c r="JI52" s="3"/>
      <c r="JJ52" s="3"/>
      <c r="JK52" s="3"/>
      <c r="JL52" s="3"/>
      <c r="JM52" s="3"/>
      <c r="JN52" s="3"/>
      <c r="JO52" s="3"/>
      <c r="JP52" s="3"/>
      <c r="JQ52" s="3"/>
      <c r="JR52" s="3"/>
      <c r="JS52" s="3"/>
      <c r="JT52" s="3"/>
      <c r="JU52" s="3"/>
      <c r="JV52" s="3"/>
      <c r="JW52" s="3"/>
      <c r="JX52" s="3"/>
      <c r="JY52" s="3"/>
      <c r="JZ52" s="3"/>
      <c r="KA52" s="3"/>
      <c r="KB52" s="3"/>
      <c r="KC52" s="3"/>
      <c r="KD52" s="3"/>
      <c r="KE52" s="3"/>
      <c r="KF52" s="3"/>
      <c r="KG52" s="3"/>
      <c r="KH52" s="3"/>
      <c r="KI52" s="3"/>
      <c r="KJ52" s="3"/>
      <c r="KK52" s="3"/>
      <c r="KL52" s="3"/>
      <c r="KM52" s="3"/>
      <c r="KN52" s="3"/>
      <c r="KO52" s="3"/>
      <c r="KP52" s="3"/>
      <c r="KQ52" s="3"/>
      <c r="KR52" s="3"/>
      <c r="KS52" s="3"/>
      <c r="KT52" s="3"/>
      <c r="KU52" s="3"/>
      <c r="KV52" s="3"/>
      <c r="KW52" s="3"/>
      <c r="KX52" s="3"/>
      <c r="KY52" s="3"/>
      <c r="KZ52" s="3"/>
      <c r="LA52" s="3"/>
      <c r="LB52" s="3"/>
      <c r="LC52" s="3"/>
      <c r="LD52" s="3"/>
      <c r="LE52" s="3"/>
      <c r="LF52" s="3"/>
      <c r="LG52" s="3"/>
      <c r="LH52" s="3"/>
      <c r="LI52" s="3"/>
      <c r="LJ52" s="3"/>
      <c r="LK52" s="3"/>
      <c r="LL52" s="3"/>
      <c r="LM52" s="3"/>
      <c r="LN52" s="3"/>
      <c r="LO52" s="3"/>
      <c r="LP52" s="3"/>
      <c r="LQ52" s="3"/>
      <c r="LR52" s="3"/>
      <c r="LS52" s="3"/>
      <c r="LT52" s="3"/>
      <c r="LU52" s="3"/>
      <c r="LV52" s="3"/>
      <c r="LW52" s="3"/>
      <c r="LX52" s="3"/>
      <c r="LY52" s="3"/>
      <c r="LZ52" s="3"/>
      <c r="MA52" s="3"/>
      <c r="MB52" s="3"/>
      <c r="MC52" s="3"/>
      <c r="MD52" s="3"/>
      <c r="ME52" s="3"/>
      <c r="MF52" s="3"/>
      <c r="MG52" s="3"/>
      <c r="MH52" s="3"/>
      <c r="MI52" s="3"/>
      <c r="MJ52" s="3"/>
      <c r="MK52" s="3"/>
      <c r="ML52" s="3"/>
      <c r="MM52" s="3"/>
      <c r="MN52" s="3"/>
      <c r="MO52" s="3"/>
      <c r="MP52" s="3"/>
      <c r="MQ52" s="3"/>
      <c r="MR52" s="3"/>
      <c r="MS52" s="3"/>
      <c r="MT52" s="3"/>
      <c r="MU52" s="3"/>
      <c r="MV52" s="3"/>
      <c r="MW52" s="3"/>
      <c r="MX52" s="3"/>
      <c r="MY52" s="3"/>
      <c r="MZ52" s="3"/>
      <c r="NA52" s="3"/>
      <c r="NB52" s="3"/>
      <c r="NC52" s="3"/>
      <c r="ND52" s="3"/>
      <c r="NE52" s="3"/>
      <c r="NF52" s="3"/>
      <c r="NG52" s="3"/>
      <c r="NH52" s="3"/>
      <c r="NI52" s="3"/>
      <c r="NJ52" s="3"/>
      <c r="NK52" s="3"/>
      <c r="NL52" s="3"/>
      <c r="NM52" s="3"/>
      <c r="NN52" s="3"/>
      <c r="NO52" s="3"/>
      <c r="NP52" s="3"/>
      <c r="NQ52" s="3"/>
      <c r="NR52" s="3"/>
      <c r="NS52" s="3"/>
      <c r="NT52" s="3"/>
      <c r="NU52" s="3"/>
      <c r="NV52" s="3"/>
      <c r="NW52" s="3"/>
      <c r="NX52" s="3"/>
      <c r="NY52" s="3"/>
      <c r="NZ52" s="3"/>
      <c r="OA52" s="3"/>
      <c r="OB52" s="3"/>
      <c r="OC52" s="3"/>
      <c r="OD52" s="3"/>
      <c r="OE52" s="3"/>
      <c r="OF52" s="3"/>
      <c r="OG52" s="3"/>
      <c r="OH52" s="3"/>
      <c r="OI52" s="3"/>
      <c r="OJ52" s="3"/>
      <c r="OK52" s="3"/>
      <c r="OL52" s="3"/>
      <c r="OM52" s="3"/>
      <c r="ON52" s="3"/>
      <c r="OO52" s="3"/>
      <c r="OP52" s="3"/>
      <c r="OQ52" s="3"/>
      <c r="OR52" s="3"/>
      <c r="OS52" s="3"/>
      <c r="OT52" s="3"/>
      <c r="OU52" s="3"/>
      <c r="OV52" s="3"/>
      <c r="OW52" s="3"/>
      <c r="OX52" s="3"/>
      <c r="OY52" s="3"/>
      <c r="OZ52" s="3"/>
      <c r="PA52" s="3"/>
      <c r="PB52" s="3"/>
      <c r="PC52" s="3"/>
      <c r="PD52" s="3"/>
      <c r="PE52" s="3"/>
      <c r="PF52" s="3"/>
      <c r="PG52" s="3"/>
      <c r="PH52" s="3"/>
      <c r="PI52" s="3"/>
      <c r="PJ52" s="3"/>
      <c r="PK52" s="3"/>
      <c r="PL52" s="3"/>
      <c r="PM52" s="3"/>
      <c r="PN52" s="3"/>
      <c r="PO52" s="3"/>
      <c r="PP52" s="3"/>
      <c r="PQ52" s="3"/>
      <c r="PR52" s="3"/>
      <c r="PS52" s="3"/>
      <c r="PT52" s="3"/>
      <c r="PU52" s="3"/>
      <c r="PV52" s="3"/>
      <c r="PW52" s="3"/>
      <c r="PX52" s="3"/>
      <c r="PY52" s="3"/>
      <c r="PZ52" s="3"/>
      <c r="QA52" s="3"/>
      <c r="QB52" s="3"/>
      <c r="QC52" s="3"/>
      <c r="QD52" s="3"/>
      <c r="QE52" s="3"/>
      <c r="QF52" s="3"/>
      <c r="QG52" s="3"/>
      <c r="QH52" s="3"/>
      <c r="QI52" s="3"/>
      <c r="QJ52" s="3"/>
      <c r="QK52" s="3"/>
      <c r="QL52" s="3"/>
      <c r="QM52" s="3"/>
      <c r="QN52" s="3"/>
      <c r="QO52" s="3"/>
      <c r="QP52" s="3"/>
      <c r="QQ52" s="3"/>
      <c r="QR52" s="3"/>
      <c r="QS52" s="3"/>
      <c r="QT52" s="3"/>
      <c r="QU52" s="3"/>
      <c r="QV52" s="3"/>
      <c r="QW52" s="3"/>
      <c r="QX52" s="3"/>
      <c r="QY52" s="3"/>
      <c r="QZ52" s="3"/>
      <c r="RA52" s="3"/>
      <c r="RB52" s="3"/>
      <c r="RC52" s="3"/>
      <c r="RD52" s="3"/>
      <c r="RE52" s="3"/>
      <c r="RF52" s="3"/>
      <c r="RG52" s="3"/>
      <c r="RH52" s="3"/>
      <c r="RI52" s="3"/>
      <c r="RJ52" s="3"/>
      <c r="RK52" s="3"/>
      <c r="RL52" s="3"/>
      <c r="RM52" s="3"/>
      <c r="RN52" s="3"/>
      <c r="RO52" s="3"/>
      <c r="RP52" s="3"/>
      <c r="RQ52" s="3"/>
      <c r="RR52" s="3"/>
      <c r="RS52" s="3"/>
      <c r="RT52" s="3"/>
      <c r="RU52" s="3"/>
      <c r="RV52" s="3"/>
      <c r="RW52" s="3"/>
      <c r="RX52" s="3"/>
      <c r="RY52" s="3"/>
      <c r="RZ52" s="3"/>
      <c r="SA52" s="3"/>
      <c r="SB52" s="3"/>
      <c r="SC52" s="3"/>
      <c r="SD52" s="3"/>
      <c r="SE52" s="3"/>
      <c r="SF52" s="3"/>
      <c r="SG52" s="3"/>
      <c r="SH52" s="3"/>
      <c r="SI52" s="3"/>
      <c r="SJ52" s="3"/>
      <c r="SK52" s="3"/>
      <c r="SL52" s="3"/>
      <c r="SM52" s="3"/>
      <c r="SN52" s="3"/>
      <c r="SO52" s="3"/>
      <c r="SP52" s="3"/>
      <c r="SQ52" s="3"/>
      <c r="SR52" s="3"/>
      <c r="SS52" s="3"/>
      <c r="ST52" s="3"/>
      <c r="SU52" s="3"/>
      <c r="SV52" s="3"/>
      <c r="SW52" s="3"/>
      <c r="SX52" s="3"/>
      <c r="SY52" s="3"/>
      <c r="SZ52" s="3"/>
      <c r="TA52" s="3"/>
      <c r="TB52" s="3"/>
      <c r="TC52" s="3"/>
      <c r="TD52" s="3"/>
      <c r="TE52" s="3"/>
      <c r="TF52" s="3"/>
      <c r="TG52" s="3"/>
      <c r="TH52" s="3"/>
      <c r="TI52" s="3"/>
      <c r="TJ52" s="3"/>
      <c r="TK52" s="3"/>
      <c r="TL52" s="3"/>
      <c r="TM52" s="3"/>
      <c r="TN52" s="3"/>
      <c r="TO52" s="3"/>
      <c r="TP52" s="3"/>
      <c r="TQ52" s="3"/>
      <c r="TR52" s="3"/>
      <c r="TS52" s="3"/>
      <c r="TT52" s="3"/>
      <c r="TU52" s="3"/>
      <c r="TV52" s="3"/>
      <c r="TW52" s="3"/>
      <c r="TX52" s="3"/>
      <c r="TY52" s="3"/>
      <c r="TZ52" s="3"/>
      <c r="UA52" s="3"/>
      <c r="UB52" s="3"/>
      <c r="UC52" s="3"/>
      <c r="UD52" s="3"/>
      <c r="UE52" s="3"/>
      <c r="UF52" s="3"/>
      <c r="UG52" s="3"/>
      <c r="UH52" s="3"/>
      <c r="UI52" s="3"/>
      <c r="UJ52" s="3"/>
      <c r="UK52" s="3"/>
      <c r="UL52" s="3"/>
      <c r="UM52" s="3"/>
      <c r="UN52" s="3"/>
      <c r="UO52" s="3"/>
      <c r="UP52" s="3"/>
      <c r="UQ52" s="3"/>
      <c r="UR52" s="3"/>
      <c r="US52" s="3"/>
      <c r="UT52" s="3"/>
      <c r="UU52" s="3"/>
      <c r="UV52" s="3"/>
      <c r="UW52" s="3"/>
      <c r="UX52" s="3"/>
      <c r="UY52" s="3"/>
      <c r="UZ52" s="3"/>
      <c r="VA52" s="3"/>
      <c r="VB52" s="3"/>
      <c r="VC52" s="3"/>
      <c r="VD52" s="3"/>
      <c r="VE52" s="3"/>
      <c r="VF52" s="3"/>
      <c r="VG52" s="3"/>
      <c r="VH52" s="3"/>
      <c r="VI52" s="3"/>
      <c r="VJ52" s="3"/>
      <c r="VK52" s="3"/>
      <c r="VL52" s="3"/>
      <c r="VM52" s="3"/>
      <c r="VN52" s="3"/>
      <c r="VO52" s="3"/>
      <c r="VP52" s="3"/>
      <c r="VQ52" s="3"/>
      <c r="VR52" s="3"/>
      <c r="VS52" s="3"/>
      <c r="VT52" s="3"/>
      <c r="VU52" s="3"/>
      <c r="VV52" s="3"/>
      <c r="VW52" s="3"/>
      <c r="VX52" s="3"/>
      <c r="VY52" s="3"/>
      <c r="VZ52" s="3"/>
      <c r="WA52" s="3"/>
      <c r="WB52" s="3"/>
      <c r="WC52" s="3"/>
      <c r="WD52" s="3"/>
      <c r="WE52" s="3"/>
      <c r="WF52" s="3"/>
      <c r="WG52" s="3"/>
      <c r="WH52" s="3"/>
      <c r="WI52" s="3"/>
      <c r="WJ52" s="3"/>
      <c r="WK52" s="3"/>
      <c r="WL52" s="3"/>
      <c r="WM52" s="3"/>
      <c r="WN52" s="3"/>
      <c r="WO52" s="3"/>
      <c r="WP52" s="3"/>
      <c r="WQ52" s="3"/>
      <c r="WR52" s="3"/>
      <c r="WS52" s="3"/>
      <c r="WT52" s="3"/>
      <c r="WU52" s="3"/>
      <c r="WV52" s="3"/>
      <c r="WW52" s="3"/>
      <c r="WX52" s="3"/>
      <c r="WY52" s="3"/>
      <c r="WZ52" s="3"/>
      <c r="XA52" s="3"/>
      <c r="XB52" s="3"/>
      <c r="XC52" s="3"/>
      <c r="XD52" s="3"/>
      <c r="XE52" s="3"/>
      <c r="XF52" s="3"/>
      <c r="XG52" s="3"/>
      <c r="XH52" s="3"/>
      <c r="XI52" s="3"/>
      <c r="XJ52" s="3"/>
      <c r="XK52" s="3"/>
      <c r="XL52" s="3"/>
      <c r="XM52" s="3"/>
      <c r="XN52" s="3"/>
      <c r="XO52" s="3"/>
      <c r="XP52" s="3"/>
      <c r="XQ52" s="3"/>
      <c r="XR52" s="3"/>
      <c r="XS52" s="3"/>
      <c r="XT52" s="3"/>
      <c r="XU52" s="3"/>
      <c r="XV52" s="3"/>
      <c r="XW52" s="3"/>
      <c r="XX52" s="3"/>
      <c r="XY52" s="3"/>
      <c r="XZ52" s="3"/>
      <c r="YA52" s="3"/>
      <c r="YB52" s="3"/>
      <c r="YC52" s="3"/>
      <c r="YD52" s="3"/>
      <c r="YE52" s="3"/>
      <c r="YF52" s="3"/>
      <c r="YG52" s="3"/>
      <c r="YH52" s="3"/>
      <c r="YI52" s="3"/>
      <c r="YJ52" s="3"/>
      <c r="YK52" s="3"/>
      <c r="YL52" s="3"/>
      <c r="YM52" s="3"/>
      <c r="YN52" s="3"/>
      <c r="YO52" s="3"/>
      <c r="YP52" s="3"/>
      <c r="YQ52" s="3"/>
      <c r="YR52" s="3"/>
      <c r="YS52" s="3"/>
      <c r="YT52" s="3"/>
      <c r="YU52" s="3"/>
      <c r="YV52" s="3"/>
      <c r="YW52" s="3"/>
      <c r="YX52" s="3"/>
      <c r="YY52" s="3"/>
      <c r="YZ52" s="3"/>
      <c r="ZA52" s="3"/>
      <c r="ZB52" s="3"/>
      <c r="ZC52" s="3"/>
      <c r="ZD52" s="3"/>
      <c r="ZE52" s="3"/>
      <c r="ZF52" s="3"/>
      <c r="ZG52" s="3"/>
      <c r="ZH52" s="3"/>
      <c r="ZI52" s="3"/>
      <c r="ZJ52" s="3"/>
      <c r="ZK52" s="3"/>
      <c r="ZL52" s="3"/>
      <c r="ZM52" s="3"/>
      <c r="ZN52" s="3"/>
      <c r="ZO52" s="3"/>
      <c r="ZP52" s="3"/>
      <c r="ZQ52" s="3"/>
      <c r="ZR52" s="3"/>
      <c r="ZS52" s="3"/>
      <c r="ZT52" s="3"/>
      <c r="ZU52" s="3"/>
      <c r="ZV52" s="3"/>
      <c r="ZW52" s="3"/>
      <c r="ZX52" s="3"/>
      <c r="ZY52" s="3"/>
      <c r="ZZ52" s="3"/>
      <c r="AAA52" s="3"/>
      <c r="AAB52" s="3"/>
      <c r="AAC52" s="3"/>
      <c r="AAD52" s="3"/>
      <c r="AAE52" s="3"/>
      <c r="AAF52" s="3"/>
      <c r="AAG52" s="3"/>
      <c r="AAH52" s="3"/>
      <c r="AAI52" s="3"/>
      <c r="AAJ52" s="3"/>
      <c r="AAK52" s="3"/>
      <c r="AAL52" s="3"/>
      <c r="AAM52" s="3"/>
      <c r="AAN52" s="3"/>
      <c r="AAO52" s="3"/>
      <c r="AAP52" s="3"/>
      <c r="AAQ52" s="3"/>
      <c r="AAR52" s="3"/>
      <c r="AAS52" s="3"/>
      <c r="AAT52" s="3"/>
      <c r="AAU52" s="3"/>
      <c r="AAV52" s="3"/>
      <c r="AAW52" s="3"/>
      <c r="AAX52" s="3"/>
      <c r="AAY52" s="3"/>
      <c r="AAZ52" s="3"/>
      <c r="ABA52" s="3"/>
      <c r="ABB52" s="3"/>
      <c r="ABC52" s="3"/>
      <c r="ABD52" s="3"/>
      <c r="ABE52" s="3"/>
      <c r="ABF52" s="3"/>
      <c r="ABG52" s="3"/>
      <c r="ABH52" s="3"/>
      <c r="ABI52" s="3"/>
      <c r="ABJ52" s="3"/>
      <c r="ABK52" s="3"/>
      <c r="ABL52" s="3"/>
      <c r="ABM52" s="3"/>
      <c r="ABN52" s="3"/>
      <c r="ABO52" s="3"/>
      <c r="ABP52" s="3"/>
      <c r="ABQ52" s="3"/>
      <c r="ABR52" s="3"/>
      <c r="ABS52" s="3"/>
      <c r="ABT52" s="3"/>
      <c r="ABU52" s="3"/>
      <c r="ABV52" s="3"/>
      <c r="ABW52" s="3"/>
      <c r="ABX52" s="3"/>
      <c r="ABY52" s="3"/>
      <c r="ABZ52" s="3"/>
      <c r="ACA52" s="3"/>
      <c r="ACB52" s="3"/>
      <c r="ACC52" s="3"/>
      <c r="ACD52" s="3"/>
      <c r="ACE52" s="3"/>
      <c r="ACF52" s="3"/>
      <c r="ACG52" s="3"/>
      <c r="ACH52" s="3"/>
      <c r="ACI52" s="3"/>
      <c r="ACJ52" s="3"/>
      <c r="ACK52" s="3"/>
      <c r="ACL52" s="3"/>
      <c r="ACM52" s="3"/>
      <c r="ACN52" s="3"/>
      <c r="ACO52" s="3"/>
      <c r="ACP52" s="3"/>
      <c r="ACQ52" s="3"/>
      <c r="ACR52" s="3"/>
      <c r="ACS52" s="3"/>
      <c r="ACT52" s="3"/>
      <c r="ACU52" s="3"/>
      <c r="ACV52" s="3"/>
      <c r="ACW52" s="3"/>
      <c r="ACX52" s="3"/>
      <c r="ACY52" s="3"/>
      <c r="ACZ52" s="3"/>
      <c r="ADA52" s="3"/>
      <c r="ADB52" s="3"/>
      <c r="ADC52" s="3"/>
      <c r="ADD52" s="3"/>
      <c r="ADE52" s="3"/>
      <c r="ADF52" s="3"/>
      <c r="ADG52" s="3"/>
      <c r="ADH52" s="3"/>
      <c r="ADI52" s="3"/>
      <c r="ADJ52" s="3"/>
      <c r="ADK52" s="3"/>
      <c r="ADL52" s="3"/>
      <c r="ADM52" s="3"/>
      <c r="ADN52" s="3"/>
      <c r="ADO52" s="3"/>
      <c r="ADP52" s="3"/>
      <c r="ADQ52" s="3"/>
      <c r="ADR52" s="3"/>
      <c r="ADS52" s="3"/>
      <c r="ADT52" s="3"/>
      <c r="ADU52" s="3"/>
      <c r="ADV52" s="3"/>
      <c r="ADW52" s="3"/>
      <c r="ADX52" s="3"/>
      <c r="ADY52" s="3"/>
      <c r="ADZ52" s="3"/>
      <c r="AEA52" s="3"/>
      <c r="AEB52" s="3"/>
      <c r="AEC52" s="3"/>
      <c r="AED52" s="3"/>
      <c r="AEE52" s="3"/>
      <c r="AEF52" s="3"/>
      <c r="AEG52" s="3"/>
      <c r="AEH52" s="3"/>
      <c r="AEI52" s="3"/>
      <c r="AEJ52" s="3"/>
      <c r="AEK52" s="3"/>
      <c r="AEL52" s="3"/>
      <c r="AEM52" s="3"/>
      <c r="AEN52" s="3"/>
      <c r="AEO52" s="3"/>
      <c r="AEP52" s="3"/>
      <c r="AEQ52" s="3"/>
      <c r="AER52" s="3"/>
      <c r="AES52" s="3"/>
      <c r="AET52" s="3"/>
      <c r="AEU52" s="3"/>
      <c r="AEV52" s="3"/>
      <c r="AEW52" s="3"/>
      <c r="AEX52" s="3"/>
      <c r="AEY52" s="3"/>
      <c r="AEZ52" s="3"/>
      <c r="AFA52" s="3"/>
      <c r="AFB52" s="3"/>
      <c r="AFC52" s="3"/>
      <c r="AFD52" s="3"/>
      <c r="AFE52" s="3"/>
      <c r="AFF52" s="3"/>
      <c r="AFG52" s="3"/>
      <c r="AFH52" s="3"/>
      <c r="AFI52" s="3"/>
      <c r="AFJ52" s="3"/>
      <c r="AFK52" s="3"/>
      <c r="AFL52" s="3"/>
      <c r="AFM52" s="3"/>
      <c r="AFN52" s="3"/>
      <c r="AFO52" s="3"/>
      <c r="AFP52" s="3"/>
      <c r="AFQ52" s="3"/>
      <c r="AFR52" s="3"/>
      <c r="AFS52" s="3"/>
      <c r="AFT52" s="3"/>
      <c r="AFU52" s="3"/>
      <c r="AFV52" s="3"/>
      <c r="AFW52" s="3"/>
      <c r="AFX52" s="3"/>
      <c r="AFY52" s="3"/>
      <c r="AFZ52" s="3"/>
      <c r="AGA52" s="3"/>
      <c r="AGB52" s="3"/>
      <c r="AGC52" s="3"/>
      <c r="AGD52" s="3"/>
      <c r="AGE52" s="3"/>
      <c r="AGF52" s="3"/>
      <c r="AGG52" s="3"/>
      <c r="AGH52" s="3"/>
      <c r="AGI52" s="3"/>
      <c r="AGJ52" s="3"/>
      <c r="AGK52" s="3"/>
      <c r="AGL52" s="3"/>
      <c r="AGM52" s="3"/>
      <c r="AGN52" s="3"/>
      <c r="AGO52" s="3"/>
      <c r="AGP52" s="3"/>
      <c r="AGQ52" s="3"/>
      <c r="AGR52" s="3"/>
      <c r="AGS52" s="3"/>
      <c r="AGT52" s="3"/>
      <c r="AGU52" s="3"/>
      <c r="AGV52" s="3"/>
      <c r="AGW52" s="3"/>
      <c r="AGX52" s="3"/>
      <c r="AGY52" s="3"/>
      <c r="AGZ52" s="3"/>
      <c r="AHA52" s="3"/>
      <c r="AHB52" s="3"/>
      <c r="AHC52" s="3"/>
      <c r="AHD52" s="3"/>
      <c r="AHE52" s="3"/>
      <c r="AHF52" s="3"/>
      <c r="AHG52" s="3"/>
      <c r="AHH52" s="3"/>
      <c r="AHI52" s="3"/>
      <c r="AHJ52" s="3"/>
      <c r="AHK52" s="3"/>
      <c r="AHL52" s="3"/>
      <c r="AHM52" s="3"/>
      <c r="AHN52" s="3"/>
      <c r="AHO52" s="3"/>
      <c r="AHP52" s="3"/>
      <c r="AHQ52" s="3"/>
      <c r="AHR52" s="3"/>
      <c r="AHS52" s="3"/>
      <c r="AHT52" s="3"/>
      <c r="AHU52" s="3"/>
      <c r="AHV52" s="3"/>
      <c r="AHW52" s="3"/>
      <c r="AHX52" s="3"/>
      <c r="AHY52" s="3"/>
      <c r="AHZ52" s="3"/>
      <c r="AIA52" s="3"/>
      <c r="AIB52" s="3"/>
      <c r="AIC52" s="3"/>
      <c r="AID52" s="3"/>
      <c r="AIE52" s="3"/>
      <c r="AIF52" s="3"/>
      <c r="AIG52" s="3"/>
      <c r="AIH52" s="3"/>
      <c r="AII52" s="3"/>
      <c r="AIJ52" s="3"/>
      <c r="AIK52" s="3"/>
      <c r="AIL52" s="3"/>
      <c r="AIM52" s="3"/>
      <c r="AIN52" s="3"/>
      <c r="AIO52" s="3"/>
      <c r="AIP52" s="3"/>
      <c r="AIQ52" s="3"/>
      <c r="AIR52" s="3"/>
      <c r="AIS52" s="3"/>
      <c r="AIT52" s="3"/>
      <c r="AIU52" s="3"/>
      <c r="AIV52" s="3"/>
      <c r="AIW52" s="3"/>
      <c r="AIX52" s="3"/>
      <c r="AIY52" s="3"/>
      <c r="AIZ52" s="3"/>
      <c r="AJA52" s="3"/>
      <c r="AJB52" s="3"/>
      <c r="AJC52" s="3"/>
      <c r="AJD52" s="3"/>
      <c r="AJE52" s="3"/>
      <c r="AJF52" s="3"/>
      <c r="AJG52" s="3"/>
      <c r="AJH52" s="3"/>
      <c r="AJI52" s="3"/>
      <c r="AJJ52" s="3"/>
      <c r="AJK52" s="3"/>
      <c r="AJL52" s="3"/>
      <c r="AJM52" s="3"/>
      <c r="AJN52" s="3"/>
      <c r="AJO52" s="3"/>
      <c r="AJP52" s="3"/>
      <c r="AJQ52" s="3"/>
      <c r="AJR52" s="3"/>
      <c r="AJS52" s="3"/>
      <c r="AJT52" s="3"/>
      <c r="AJU52" s="3"/>
      <c r="AJV52" s="3"/>
      <c r="AJW52" s="3"/>
      <c r="AJX52" s="3"/>
      <c r="AJY52" s="3"/>
      <c r="AJZ52" s="3"/>
      <c r="AKA52" s="3"/>
      <c r="AKB52" s="3"/>
      <c r="AKC52" s="3"/>
      <c r="AKD52" s="3"/>
      <c r="AKE52" s="3"/>
      <c r="AKF52" s="3"/>
      <c r="AKG52" s="3"/>
      <c r="AKH52" s="3"/>
      <c r="AKI52" s="3"/>
      <c r="AKJ52" s="3"/>
      <c r="AKK52" s="3"/>
      <c r="AKL52" s="3"/>
      <c r="AKM52" s="3"/>
      <c r="AKN52" s="3"/>
      <c r="AKO52" s="3"/>
      <c r="AKP52" s="3"/>
      <c r="AKQ52" s="3"/>
      <c r="AKR52" s="3"/>
      <c r="AKS52" s="3"/>
      <c r="AKT52" s="3"/>
      <c r="AKU52" s="3"/>
      <c r="AKV52" s="3"/>
      <c r="AKW52" s="3"/>
      <c r="AKX52" s="3"/>
      <c r="AKY52" s="3"/>
      <c r="AKZ52" s="3"/>
      <c r="ALA52" s="3"/>
      <c r="ALB52" s="3"/>
      <c r="ALC52" s="3"/>
      <c r="ALD52" s="3"/>
      <c r="ALE52" s="3"/>
      <c r="ALF52" s="3"/>
      <c r="ALG52" s="3"/>
      <c r="ALH52" s="3"/>
      <c r="ALI52" s="3"/>
      <c r="ALJ52" s="3"/>
      <c r="ALK52" s="3"/>
      <c r="ALL52" s="3"/>
      <c r="ALM52" s="3"/>
      <c r="ALN52" s="3"/>
      <c r="ALO52" s="3"/>
      <c r="ALP52" s="3"/>
      <c r="ALQ52" s="3"/>
      <c r="ALR52" s="3"/>
      <c r="ALS52" s="3"/>
      <c r="ALT52" s="3"/>
      <c r="ALU52" s="3"/>
      <c r="ALV52" s="3"/>
      <c r="ALW52" s="3"/>
      <c r="ALX52" s="3"/>
      <c r="ALY52" s="3"/>
      <c r="ALZ52" s="3"/>
      <c r="AMA52" s="3"/>
      <c r="AMB52" s="3"/>
      <c r="AMC52" s="3"/>
      <c r="AMD52" s="3"/>
      <c r="AME52" s="3"/>
      <c r="AMF52" s="3"/>
      <c r="AMG52" s="3"/>
      <c r="AMH52" s="3"/>
      <c r="AMI52" s="3"/>
      <c r="AMJ52" s="3"/>
      <c r="AMK52" s="3"/>
    </row>
  </sheetData>
  <mergeCells count="3">
    <mergeCell ref="A1:N1"/>
    <mergeCell ref="A2:N2"/>
    <mergeCell ref="A3:N3"/>
  </mergeCells>
  <printOptions horizontalCentered="1"/>
  <pageMargins left="3.937007874015748E-2" right="3.937007874015748E-2" top="0.74803149606299213" bottom="0.74803149606299213" header="0.31496062992125984" footer="0.31496062992125984"/>
  <pageSetup paperSize="9" scale="56" firstPageNumber="0" fitToWidth="0" orientation="landscape" horizontalDpi="300" verticalDpi="300" r:id="rId1"/>
  <headerFooter>
    <oddFooter>&amp;R&amp;"Verdana,Normal"&amp;10Página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2259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CRONOGRAMA</vt:lpstr>
      <vt:lpstr>CRONOGRAMA!_FiltrarBancodeDados</vt:lpstr>
      <vt:lpstr>CRONOGRAMA!Area_de_impressao</vt:lpstr>
      <vt:lpstr>CRONOGRAMA!Titulos_de_impressao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SÍLVIO GÓIS</dc:creator>
  <cp:lastModifiedBy>Jadson Costa Silva</cp:lastModifiedBy>
  <cp:revision>10</cp:revision>
  <cp:lastPrinted>2017-09-25T20:01:59Z</cp:lastPrinted>
  <dcterms:created xsi:type="dcterms:W3CDTF">2015-08-10T13:32:41Z</dcterms:created>
  <dcterms:modified xsi:type="dcterms:W3CDTF">2017-10-09T19:52:35Z</dcterms:modified>
  <dc:language>pt-BR</dc:language>
</cp:coreProperties>
</file>